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tabRatio="889" activeTab="0"/>
  </bookViews>
  <sheets>
    <sheet name="январь 2017" sheetId="1" r:id="rId1"/>
    <sheet name="февраль 2017" sheetId="2" r:id="rId2"/>
    <sheet name="март 2017" sheetId="3" r:id="rId3"/>
    <sheet name="апрель 2017" sheetId="4" r:id="rId4"/>
    <sheet name="май 2017" sheetId="5" r:id="rId5"/>
    <sheet name="июнь 2017" sheetId="6" r:id="rId6"/>
    <sheet name="июль 2017" sheetId="7" r:id="rId7"/>
    <sheet name="август 2017" sheetId="8" r:id="rId8"/>
    <sheet name="сентябрь 2017" sheetId="9" r:id="rId9"/>
    <sheet name="октябрь 2017" sheetId="10" r:id="rId10"/>
    <sheet name="ноябрь 2017" sheetId="11" r:id="rId11"/>
    <sheet name="декабрь 2017" sheetId="12" r:id="rId12"/>
    <sheet name="2017" sheetId="13" state="hidden" r:id="rId13"/>
  </sheets>
  <definedNames>
    <definedName name="ASD" localSheetId="7">#REF!</definedName>
    <definedName name="ASD" localSheetId="3">#REF!</definedName>
    <definedName name="ASD" localSheetId="11">#REF!</definedName>
    <definedName name="ASD" localSheetId="6">#REF!</definedName>
    <definedName name="ASD" localSheetId="5">#REF!</definedName>
    <definedName name="ASD" localSheetId="10">#REF!</definedName>
    <definedName name="ASD" localSheetId="9">#REF!</definedName>
    <definedName name="ASD" localSheetId="8">#REF!</definedName>
    <definedName name="ASD">#REF!</definedName>
    <definedName name="asdas" localSheetId="7">#REF!</definedName>
    <definedName name="asdas" localSheetId="3">#REF!</definedName>
    <definedName name="asdas" localSheetId="11">#REF!</definedName>
    <definedName name="asdas" localSheetId="6">#REF!</definedName>
    <definedName name="asdas" localSheetId="5">#REF!</definedName>
    <definedName name="asdas" localSheetId="10">#REF!</definedName>
    <definedName name="asdas" localSheetId="9">#REF!</definedName>
    <definedName name="asdas" localSheetId="8">#REF!</definedName>
    <definedName name="asdas">#REF!</definedName>
    <definedName name="Excel_BuiltIn_Print_Area_1_1_1" localSheetId="7">#REF!</definedName>
    <definedName name="Excel_BuiltIn_Print_Area_1_1_1" localSheetId="3">#REF!</definedName>
    <definedName name="Excel_BuiltIn_Print_Area_1_1_1" localSheetId="11">#REF!</definedName>
    <definedName name="Excel_BuiltIn_Print_Area_1_1_1" localSheetId="6">#REF!</definedName>
    <definedName name="Excel_BuiltIn_Print_Area_1_1_1" localSheetId="5">#REF!</definedName>
    <definedName name="Excel_BuiltIn_Print_Area_1_1_1" localSheetId="10">#REF!</definedName>
    <definedName name="Excel_BuiltIn_Print_Area_1_1_1" localSheetId="9">#REF!</definedName>
    <definedName name="Excel_BuiltIn_Print_Area_1_1_1" localSheetId="8">#REF!</definedName>
    <definedName name="Excel_BuiltIn_Print_Area_1_1_1">#REF!</definedName>
    <definedName name="Excel_BuiltIn_Print_Area_11" localSheetId="7">#REF!</definedName>
    <definedName name="Excel_BuiltIn_Print_Area_11" localSheetId="3">#REF!</definedName>
    <definedName name="Excel_BuiltIn_Print_Area_11" localSheetId="11">#REF!</definedName>
    <definedName name="Excel_BuiltIn_Print_Area_11" localSheetId="6">#REF!</definedName>
    <definedName name="Excel_BuiltIn_Print_Area_11" localSheetId="5">#REF!</definedName>
    <definedName name="Excel_BuiltIn_Print_Area_11" localSheetId="10">#REF!</definedName>
    <definedName name="Excel_BuiltIn_Print_Area_11" localSheetId="9">#REF!</definedName>
    <definedName name="Excel_BuiltIn_Print_Area_11" localSheetId="8">#REF!</definedName>
    <definedName name="Excel_BuiltIn_Print_Area_11">#REF!</definedName>
    <definedName name="Excel_BuiltIn_Print_Area_2" localSheetId="7">#REF!</definedName>
    <definedName name="Excel_BuiltIn_Print_Area_2" localSheetId="3">#REF!</definedName>
    <definedName name="Excel_BuiltIn_Print_Area_2" localSheetId="11">#REF!</definedName>
    <definedName name="Excel_BuiltIn_Print_Area_2" localSheetId="6">#REF!</definedName>
    <definedName name="Excel_BuiltIn_Print_Area_2" localSheetId="5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>#REF!</definedName>
    <definedName name="Excel_BuiltIn_Print_Area_3" localSheetId="7">#REF!</definedName>
    <definedName name="Excel_BuiltIn_Print_Area_3" localSheetId="3">#REF!</definedName>
    <definedName name="Excel_BuiltIn_Print_Area_3" localSheetId="11">#REF!</definedName>
    <definedName name="Excel_BuiltIn_Print_Area_3" localSheetId="6">#REF!</definedName>
    <definedName name="Excel_BuiltIn_Print_Area_3" localSheetId="5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>#REF!</definedName>
    <definedName name="Excel_BuiltIn_Print_Area_4" localSheetId="7">#REF!</definedName>
    <definedName name="Excel_BuiltIn_Print_Area_4" localSheetId="3">#REF!</definedName>
    <definedName name="Excel_BuiltIn_Print_Area_4" localSheetId="11">#REF!</definedName>
    <definedName name="Excel_BuiltIn_Print_Area_4" localSheetId="6">#REF!</definedName>
    <definedName name="Excel_BuiltIn_Print_Area_4" localSheetId="5">#REF!</definedName>
    <definedName name="Excel_BuiltIn_Print_Area_4" localSheetId="10">#REF!</definedName>
    <definedName name="Excel_BuiltIn_Print_Area_4" localSheetId="9">#REF!</definedName>
    <definedName name="Excel_BuiltIn_Print_Area_4" localSheetId="8">#REF!</definedName>
    <definedName name="Excel_BuiltIn_Print_Area_4">#REF!</definedName>
    <definedName name="Excel_BuiltIn_Print_Area_6" localSheetId="7">#REF!</definedName>
    <definedName name="Excel_BuiltIn_Print_Area_6" localSheetId="3">#REF!</definedName>
    <definedName name="Excel_BuiltIn_Print_Area_6" localSheetId="11">#REF!</definedName>
    <definedName name="Excel_BuiltIn_Print_Area_6" localSheetId="6">#REF!</definedName>
    <definedName name="Excel_BuiltIn_Print_Area_6" localSheetId="5">#REF!</definedName>
    <definedName name="Excel_BuiltIn_Print_Area_6" localSheetId="10">#REF!</definedName>
    <definedName name="Excel_BuiltIn_Print_Area_6" localSheetId="9">#REF!</definedName>
    <definedName name="Excel_BuiltIn_Print_Area_6" localSheetId="8">#REF!</definedName>
    <definedName name="Excel_BuiltIn_Print_Area_6">#REF!</definedName>
    <definedName name="Excel_BuiltIn_Print_Area_7" localSheetId="7">#REF!</definedName>
    <definedName name="Excel_BuiltIn_Print_Area_7" localSheetId="3">#REF!</definedName>
    <definedName name="Excel_BuiltIn_Print_Area_7" localSheetId="11">#REF!</definedName>
    <definedName name="Excel_BuiltIn_Print_Area_7" localSheetId="6">#REF!</definedName>
    <definedName name="Excel_BuiltIn_Print_Area_7" localSheetId="5">#REF!</definedName>
    <definedName name="Excel_BuiltIn_Print_Area_7" localSheetId="10">#REF!</definedName>
    <definedName name="Excel_BuiltIn_Print_Area_7" localSheetId="9">#REF!</definedName>
    <definedName name="Excel_BuiltIn_Print_Area_7" localSheetId="8">#REF!</definedName>
    <definedName name="Excel_BuiltIn_Print_Area_7">#REF!</definedName>
    <definedName name="Excel_BuiltIn_Print_Area_8" localSheetId="7">#REF!</definedName>
    <definedName name="Excel_BuiltIn_Print_Area_8" localSheetId="3">#REF!</definedName>
    <definedName name="Excel_BuiltIn_Print_Area_8" localSheetId="11">#REF!</definedName>
    <definedName name="Excel_BuiltIn_Print_Area_8" localSheetId="6">#REF!</definedName>
    <definedName name="Excel_BuiltIn_Print_Area_8" localSheetId="5">#REF!</definedName>
    <definedName name="Excel_BuiltIn_Print_Area_8" localSheetId="10">#REF!</definedName>
    <definedName name="Excel_BuiltIn_Print_Area_8" localSheetId="9">#REF!</definedName>
    <definedName name="Excel_BuiltIn_Print_Area_8" localSheetId="8">#REF!</definedName>
    <definedName name="Excel_BuiltIn_Print_Area_8">#REF!</definedName>
    <definedName name="excel111" localSheetId="7">#REF!</definedName>
    <definedName name="excel111" localSheetId="3">#REF!</definedName>
    <definedName name="excel111" localSheetId="11">#REF!</definedName>
    <definedName name="excel111" localSheetId="6">#REF!</definedName>
    <definedName name="excel111" localSheetId="5">#REF!</definedName>
    <definedName name="excel111" localSheetId="10">#REF!</definedName>
    <definedName name="excel111" localSheetId="9">#REF!</definedName>
    <definedName name="excel111" localSheetId="8">#REF!</definedName>
    <definedName name="excel111">#REF!</definedName>
    <definedName name="sadfasdf" localSheetId="7">#REF!</definedName>
    <definedName name="sadfasdf" localSheetId="3">#REF!</definedName>
    <definedName name="sadfasdf" localSheetId="11">#REF!</definedName>
    <definedName name="sadfasdf" localSheetId="6">#REF!</definedName>
    <definedName name="sadfasdf" localSheetId="5">#REF!</definedName>
    <definedName name="sadfasdf" localSheetId="10">#REF!</definedName>
    <definedName name="sadfasdf" localSheetId="9">#REF!</definedName>
    <definedName name="sadfasdf" localSheetId="8">#REF!</definedName>
    <definedName name="sadfasdf">#REF!</definedName>
    <definedName name="ап" localSheetId="7">#REF!</definedName>
    <definedName name="ап" localSheetId="3">#REF!</definedName>
    <definedName name="ап" localSheetId="11">#REF!</definedName>
    <definedName name="ап" localSheetId="6">#REF!</definedName>
    <definedName name="ап" localSheetId="5">#REF!</definedName>
    <definedName name="ап" localSheetId="10">#REF!</definedName>
    <definedName name="ап" localSheetId="9">#REF!</definedName>
    <definedName name="ап" localSheetId="8">#REF!</definedName>
    <definedName name="ап">#REF!</definedName>
    <definedName name="ке" localSheetId="7">#REF!</definedName>
    <definedName name="ке" localSheetId="3">#REF!</definedName>
    <definedName name="ке" localSheetId="11">#REF!</definedName>
    <definedName name="ке" localSheetId="6">#REF!</definedName>
    <definedName name="ке" localSheetId="5">#REF!</definedName>
    <definedName name="ке" localSheetId="10">#REF!</definedName>
    <definedName name="ке" localSheetId="9">#REF!</definedName>
    <definedName name="ке" localSheetId="8">#REF!</definedName>
    <definedName name="ке">#REF!</definedName>
    <definedName name="_xlnm.Print_Area" localSheetId="3">'апрель 2017'!$A$1:$L$13</definedName>
    <definedName name="_xlnm.Print_Area" localSheetId="2">'март 2017'!$A$1:$L$13</definedName>
    <definedName name="_xlnm.Print_Area" localSheetId="1">'февраль 2017'!$A$1:$L$13</definedName>
    <definedName name="_xlnm.Print_Area" localSheetId="0">'январь 2017'!$A$1:$L$12</definedName>
    <definedName name="пфыпфывапывапрывапыв" localSheetId="7">#REF!</definedName>
    <definedName name="пфыпфывапывапрывапыв" localSheetId="3">#REF!</definedName>
    <definedName name="пфыпфывапывапрывапыв" localSheetId="11">#REF!</definedName>
    <definedName name="пфыпфывапывапрывапыв" localSheetId="6">#REF!</definedName>
    <definedName name="пфыпфывапывапрывапыв" localSheetId="5">#REF!</definedName>
    <definedName name="пфыпфывапывапрывапыв" localSheetId="10">#REF!</definedName>
    <definedName name="пфыпфывапывапрывапыв" localSheetId="9">#REF!</definedName>
    <definedName name="пфыпфывапывапрывапыв" localSheetId="8">#REF!</definedName>
    <definedName name="пфыпфывапывапрывапыв">#REF!</definedName>
  </definedNames>
  <calcPr fullCalcOnLoad="1"/>
</workbook>
</file>

<file path=xl/sharedStrings.xml><?xml version="1.0" encoding="utf-8"?>
<sst xmlns="http://schemas.openxmlformats.org/spreadsheetml/2006/main" count="384" uniqueCount="192">
  <si>
    <t>№ п/п</t>
  </si>
  <si>
    <t>Дата</t>
  </si>
  <si>
    <t>Время</t>
  </si>
  <si>
    <t>Отключившееся оборудование, отработавшая защита</t>
  </si>
  <si>
    <t>Время включения ПС, ТП, РП, КЛ, ВЛ</t>
  </si>
  <si>
    <t>Время, затраченное на ликвидацию аварийной ситуации (мин)</t>
  </si>
  <si>
    <t>Краткое описание причин отключения</t>
  </si>
  <si>
    <t>Недоотпуск эл. эн.</t>
  </si>
  <si>
    <t>Противоаварийные мероприятия</t>
  </si>
  <si>
    <t>отключения</t>
  </si>
  <si>
    <t>ПС,ТП,РП</t>
  </si>
  <si>
    <t>ВЛ</t>
  </si>
  <si>
    <t>КЛ</t>
  </si>
  <si>
    <t>(кВт·час)</t>
  </si>
  <si>
    <t>Суммарный недоотпуск кВт*ч</t>
  </si>
  <si>
    <t>16-34</t>
  </si>
  <si>
    <t>18-28</t>
  </si>
  <si>
    <t xml:space="preserve">Действием релейной защиты "токовая отсечка" в КРУН-3 ПС "Турбинная" отключился ВВ яч. №8 фидера 6 кВ №14. </t>
  </si>
  <si>
    <t xml:space="preserve">В результате сильных порывов бокового ветра (порывы 25-30 м/с) произошёл обрыв вязки провода ВЛ 6 кВ фазы В к изолятору на приёмной траверсе воздушного ввода 6 кВ ТП №6. В результате обрыва провода фазы В с изолятора произошёл его  перехлёст с проводом фазы А и, как следствие, отключение действием защиты «токовая отсечка» ВВ яч. №8 КРУН-3 ПС «Турбинная». </t>
  </si>
  <si>
    <t xml:space="preserve">1. Произвести аварийно-восстановительные работы на приёмной траверсе воздушного ввода ВЛ 6 кВ в ТП №6.
                                                                          </t>
  </si>
  <si>
    <t>01-54</t>
  </si>
  <si>
    <t>Общее суммарное время затраченное на ликвидацию аварийных отключений за январь 2017 г.</t>
  </si>
  <si>
    <t>Количество аварийных отключений за январь 2017 г.</t>
  </si>
  <si>
    <t>1</t>
  </si>
  <si>
    <t>Суммарное время по каждому объекту за январь 2017 г. мин.</t>
  </si>
  <si>
    <t>12-23</t>
  </si>
  <si>
    <t>12-36</t>
  </si>
  <si>
    <t>1. При производстве оперативных переключений оперативным персоналом оперативно-выездной бригады произведено ошибочное включение заземляющих ножей в ячейке №12 ТН-6 на 2 секцию шин 6 кВ ПС "Дизельная", находившейся под напряжением</t>
  </si>
  <si>
    <t>Произошло аварийное отключение СВВ яч. №1 КРУН-3 ПС "Дизельная". Без напряжения остались фидера 6 кВ №2,3,9, запитанные от 2 с.ш. 6 кВ КРУН-3 ПС "Дизельная".</t>
  </si>
  <si>
    <t xml:space="preserve">13-48        22-09      </t>
  </si>
  <si>
    <t>10-52   17-47</t>
  </si>
  <si>
    <t>10-52 Произошло аварийное отключение ВВ яч. №8 фидера 6 кВ №14 КРУН-3 ПС "Турбинная" действием релейной защиты "токовая отсечка".                      17-47 Произошло аварийное отключение ВВ яч. №9 фидера 6 кВ №15 КРУН-3 ПС "Турбинная" действием релейной защиты "токовая отсечка".</t>
  </si>
  <si>
    <t>1. Произвести аварийно-восстановительные работы и перетяжку проводов анкерных участков на ВЛ 6 кВ фидера №14 на участке от ПС «Турбинная» до ТП №192. 2. Произвести аварийно-восстановительные работы в РУ 6 кВ ТП №30. 3. Произвести аварийно-восстановительные работы на ЛР 6 кВ №51. 4. Принять техническое решение и наметить мероприятия по демонтажу ЛР №51 в связи с избыточностью коммутационных аппаратов на участке ВЛ 6 кВ от ПС «Турбинная» до ТП №192. 7. Произвести проверку ПА АЧР первой очереди ПС «Дизельная» КРУН-3 Фидер 6 кВ №41. яч. №30</t>
  </si>
  <si>
    <t>2</t>
  </si>
  <si>
    <t>Суммарное время по каждому объекту за февраль 2017 г. мин.</t>
  </si>
  <si>
    <t>Общее суммарное время затраченное на ликвидацию аварийных отключений за февраль 2017 г.</t>
  </si>
  <si>
    <t>Количество аварийных отключений за февраль 2017 г.</t>
  </si>
  <si>
    <t>Экономический ущерб за недоотпуск, руб (без НДС)</t>
  </si>
  <si>
    <t>Суммарное время по каждому объекту за март 2017 г. мин.</t>
  </si>
  <si>
    <t>Общее суммарное время затраченное на ликвидацию аварийных отключений за март 2017 г.</t>
  </si>
  <si>
    <t>Количество аварийных отключений за март 2017 г.</t>
  </si>
  <si>
    <t>0</t>
  </si>
  <si>
    <t>10-55</t>
  </si>
  <si>
    <t>12-54</t>
  </si>
  <si>
    <t>119</t>
  </si>
  <si>
    <t>14-44</t>
  </si>
  <si>
    <t>14-57</t>
  </si>
  <si>
    <t>13</t>
  </si>
  <si>
    <t>Действием релейной защиты "токовая отсечка" отключен ВВ-6 кВ яч.30 ф.41 ПС "Д"</t>
  </si>
  <si>
    <t>Общее суммарное время затраченное на ликвидацию аварийных отключений за апрель 2017 г.</t>
  </si>
  <si>
    <t>Количество аварийных отключений за апрель 2017 г.</t>
  </si>
  <si>
    <t xml:space="preserve">1. В результате складирования горящих отходов котельной у основания опоры ЛЭП 6 кВ №80/9 фидера 6 кВ №41, произошло подгорание основания опоры с последующим ее падением.
2. При падении опоры ЛЭП 6 кВ произошло схлёстывание проводов ВЛ, приведшее к возникновению междуфазного короткого замыкания и отключению ВВ яч. №30 фидера 6 кВ №41 КРУН-2 ПС "Дизельная" действием релейной защиты "токовая отсечка".
</t>
  </si>
  <si>
    <t>Направить письмо ЗАО "Ямалфлот" с требованием произвести  возмещение затрат, понесенных филиалом АО «РСК Ямала» в г. Салехарде при ликвидации аварийной ситуации.</t>
  </si>
  <si>
    <t>Отключение МВ 35 кВ Т-1 ПС  "Дизельная" действием релейной защиты "дифференциальная защита трансформатора". Действием АЧР отключились ВВ-6 кВ яч.30 ф.41 и ВВ-6 кВ яч.24 ф.7 ПС "Д"</t>
  </si>
  <si>
    <t>1. Ошибки в расчётах уставок РЗиА, предоставленных проектной организацией</t>
  </si>
  <si>
    <t>1. Произвести перерасчёт и выставить  уставки  дифференциальной защиты трансформатора №1   согласно СВМ SEV33N.0000.PZ.TD02.  Произвести корректировку карт уставок проектной организацией</t>
  </si>
  <si>
    <t>19-14</t>
  </si>
  <si>
    <t>АО ГТГ-3 ГТЭС "Обдорск", ГПЭА-3, 4, 6 ТЭС "Салехард". Действием АЧР отключены фидера 1, 2, 3 4 очередей: ф. 1, 7, 41, 9, 3, 14, 8, 6, 20, 22. Действием ТО отключились ф. 24/1, 24/2</t>
  </si>
  <si>
    <t>22-52</t>
  </si>
  <si>
    <t>20-05</t>
  </si>
  <si>
    <t>Действием релейной защиты "токовая отсечка" отключен ВВ-6 кВ яч.24 ф.7 ПС "Д"</t>
  </si>
  <si>
    <t>20-45</t>
  </si>
  <si>
    <t>В результате отгорания шлейфа фазы «А» ВЛ-6 кВ ф. №7 отпайки к ТП №273 от изолятора до подвижного контакта ЛР, произошло его касание фазы «В» приведшее к возникновению междуфазного короткого замыкания. Повреждение оборудования произошло в зоне эксплуатационной ответственности ООО «Ямал-Тревел»</t>
  </si>
  <si>
    <t>Направить письмо ООО «Ямал-Тревел» с требованием произвести  возмещение затрат, понесенных филиалом АО «РСК Ямала» в г. Салехарде при ликвидации аварийной ситуации.</t>
  </si>
  <si>
    <t>Суммарное время по каждому объекту за май 2017 г. мин.</t>
  </si>
  <si>
    <t>Общее суммарное время затраченное на ликвидацию аварийных отключений за май 2017 г.</t>
  </si>
  <si>
    <t>Количество аварийных отключений за май 2017 г.</t>
  </si>
  <si>
    <t>Суммарное время по каждому объекту за апрель 2017 г. мин.</t>
  </si>
  <si>
    <t xml:space="preserve">В результате самовольного вскрытия замка двери РУ-6 кВ ТП №59 посторонними лицами с последующим проникновением в электроустановку, 
прикосновения к токоведущим частям ячейки №2 в РУ-6 кВ ТП №59, находящимся под напряжением, произошло междуфазное короткое замыкание с возникновением дуги.
</t>
  </si>
  <si>
    <r>
      <t xml:space="preserve">Время </t>
    </r>
    <r>
      <rPr>
        <b/>
        <sz val="11"/>
        <rFont val="Times New Roman"/>
        <family val="1"/>
      </rPr>
      <t>включения</t>
    </r>
    <r>
      <rPr>
        <b/>
        <sz val="12"/>
        <rFont val="Times New Roman"/>
        <family val="1"/>
      </rPr>
      <t xml:space="preserve"> ПС, ТП, РП, КЛ, ВЛ</t>
    </r>
  </si>
  <si>
    <t>Суммарное время по каждому объекту за июнь 2017 г. мин.</t>
  </si>
  <si>
    <t>Общее суммарное время затраченное на ликвидацию аварийных отключений за июнь 2017 г.</t>
  </si>
  <si>
    <t>Количество аварийных отключений за июнь 2017 г.</t>
  </si>
  <si>
    <t>17-37</t>
  </si>
  <si>
    <t>Действием релейной защиты "токовая отсечка" отключен ВВ-6 кВ яч.33 ф.12/2 ПС "Д"</t>
  </si>
  <si>
    <t>19-32</t>
  </si>
  <si>
    <t xml:space="preserve">1. Произвести аварийно-восстановительные работы в РУ 6 кВ ТП №59;
2. Произвести внеплановые объезды ПС, РП, ТП с проверкой мер, препятствующих несанкционированному проникновению на территорию энергетических объектов, в помещения РУ 35/6/0,4 кВ посторонних лиц, животных и птиц;
3. Произвести проверку ПА АЧР третей очереди, на ПС «Турбинная» КРУН-3 яч. №12 фидер №16, яч. №14 фидер №17;
4. Установить выдержку времени задержки отключения по частотной защите генератора ГТГ-3 ГТЭС «Обдорск» равной 4.0 секунды;
5. Подтвердить уставку по току и выдержку времени защиты «высокий ток статора генератора», вызвавшую отключение ГПЭА №3, №4, №6 на ТЭС «Салехард» тепловым расчетом генератора.
</t>
  </si>
  <si>
    <t>В результате сезонного таяния произошло вспучивание грунта в месте прохождения трассы кабельной линии 6 кВ фидера №12 цепь №2 по территории аэропорта и поднятие кабеля 6 кВ из кабельной траншеи на поверхность. При очистке от снега взлётно-посадочной полосы службами аэродрома произошло нарушение изоляции КЛ 6 кВ ковшом снегоочистительной техники. В результате дальнейшего снижения изоляции КЛ 6 кВ в месте повреждения произошло междуфазное кз, приведшее к отключению ВВ яч. №33 фидера №12 цепь №2 ПС «Дизельная» действием защиты токовая отсечка.</t>
  </si>
  <si>
    <t xml:space="preserve">1. Произвести аварийно-восстановительный ремонт КЛ 6 кВ фидера №12 цепь №2 на участке от ЛР 6 кВ №79 до КРН 6 кВ №125. 
2. При строительстве и ремонте КЛ 6/0,4 кВ подрядным или хозяйственным способом контролировать глубину прокладки кабеля от поверхности. Должна составлять не менее 0,7 м.
</t>
  </si>
  <si>
    <t>11-20</t>
  </si>
  <si>
    <t>12-40</t>
  </si>
  <si>
    <t>Суммарное время по каждому объекту за июль 2017 г. мин.</t>
  </si>
  <si>
    <t>Общее суммарное время затраченное на ликвидацию аварийных отключений за июль 2017 г.</t>
  </si>
  <si>
    <t>Количество аварийных отключений за июль 2017 г.</t>
  </si>
  <si>
    <t>18-30</t>
  </si>
  <si>
    <t>19-06</t>
  </si>
  <si>
    <t>Действием релейной защиты "токовая отсечка" отключен ВВ-6 кВ яч.19 ф.20 ПС "Ц". Действием АЧР-1 отключены ВВ-6 кВ фидеров 1, 7, 41</t>
  </si>
  <si>
    <t>9-54</t>
  </si>
  <si>
    <t>10-30</t>
  </si>
  <si>
    <t>21-28</t>
  </si>
  <si>
    <t>Действием устройств АВР отключен МВ-6 кВ яч. 3 ТП-126</t>
  </si>
  <si>
    <t>0-47</t>
  </si>
  <si>
    <t>12-03</t>
  </si>
  <si>
    <t>Обесточение энергосистемы города</t>
  </si>
  <si>
    <t>В результате грозового разряда при прохождении грозового фронта произошло обесточение энергосистемы города</t>
  </si>
  <si>
    <t>16-03</t>
  </si>
  <si>
    <t>17-10</t>
  </si>
  <si>
    <t>20-10</t>
  </si>
  <si>
    <t>Действием релейной защиты "токовая отсечка" отключен ВВ-6 кВ яч.12 ТП-107. Без напряжения остались ТП-53, 91, 138, 185, 186</t>
  </si>
  <si>
    <t>9-04</t>
  </si>
  <si>
    <t>Действием релейной защиты "токовая отсечка" отключен ВВ-6 кВ яч.9  ф.10/1 ПС "Ц". Без напряжения остались ф-6 кВ №35, 25/1, 24/1, 26, ТП РП-2</t>
  </si>
  <si>
    <t>9-20</t>
  </si>
  <si>
    <t>16</t>
  </si>
  <si>
    <t>7</t>
  </si>
  <si>
    <t>8-53</t>
  </si>
  <si>
    <t>Действием релейной защиты "токовая отсечка" отключен ВВ-6 кВ яч.28 ф.6 ПС "Ц". Действием АЧР-1,2 отключены ВВ-6 кВ фидеров 1, 7, 41, 9, 3, 14</t>
  </si>
  <si>
    <t>10-11</t>
  </si>
  <si>
    <t>Суммарное время по каждому объекту за август 2017 г. мин.</t>
  </si>
  <si>
    <t>Общее суммарное время затраченное на ликвидацию аварийных отключений за август 2017 г.</t>
  </si>
  <si>
    <t>Количество аварийных отключений за август 2017 г.</t>
  </si>
  <si>
    <t>16-05</t>
  </si>
  <si>
    <t>17-16</t>
  </si>
  <si>
    <t>Действием защиты "Токовая отсечка" отключен МВ яч.18 ф.32 РП-1</t>
  </si>
  <si>
    <t>1. В результате сезонного таяния произошло вспучивание грунта в месте прохождения трассы кабельной линии 6 кВ фидера №12 цепь №2 по территории аэропорта. В месте вспучивания грунта располагалась ранее установленная при проведении АВР в 2015 году соединительная кабельная муфта. При давлении грунта (камень) произошло продавливание изоляции соединительной кабельной муфты и поднятие кабеля 6 кВ из кабельной траншеи на поверхность. При включении КЛ на хх, произошёл пробой изоляции, приведший к однофазному замыканию на «землю», однако в дальнейшем произошло «заплывание», частичное восстановление изоляции кабельной линии в силу объективных физико-конструктивных особенностей (маслонаполненность). 
2. При включении кабельной линии под нагрузку произошёл пробой изоляции в соединительной кабельной муфте на участке от КРН №123 до ЛР №1 фидера №12 цепь №2, приведший к междуфазному короткому замыканию и отключению ВВ яч.33 действием защиты «токовая отсечка» на ПС «Дизельная», и МВ яч.18 на ТП-126 действием защиты «МТЗ».</t>
  </si>
  <si>
    <t>1. При производстве работ по строительству ограждения на левом берегу реки Шайтанка в рамках благоустройства набережной, производимых строительной организацией ОАО «Ямалтрансстрой», стойкой для монтажа ограждения была повреждена КЛ-6 кВ ф.10/1. 
Примечание: кабельные аншлаги и сигнальная лента на кабельной трассе фидера 10/1 присутствовали. 
2. В результате повреждения кабельной линии 6 кВ фидера №10/1 произошло междуфазное короткое замыкание, приведшее к отключению ВВ яч. №9 фидера №10/1 ПС «Центральная» действием защиты "токовая отсечка".
3. После отключения КЛ-6 кВ ф.10/1, строительной организацией было повторно произведено 2 забуривания стоек в стороне от предыдущей, повторно дважды была повреждена КЛ-6 кВ фидера 10/1.</t>
  </si>
  <si>
    <t>1. В результате недостаточной чувствительности трассоискателя Ridgid SR-20 на слабое магнитное поле трехжильного бронированного кабеля, находящегося под напряжением на холостом ходу и реагирования на сильное магнитное поле параллельно проложенной кабельной линии из шести небронированных кабелей из сшитого полиэтилена от ПС «Центральная» до ТП-100, находящейся под нагрузкой и на меньшей глубине залегания,  при выдаче ордера на земляные работы для ИП «Медведев» было указано неверное пролегание КЛ-6 кВ на месте планируемых земляных работ.
2. В результате повреждения кабельной линии 6 кВ от ТП-100 до ТП-98 бурильной техникой ИП «Медведев» при производстве земляных работ, произошло междуфазное короткое замыкание с возникновением дугового короткого замыкания.
3. Возникшее   дуговое короткое замыкание повлекло рост потребляемой мощности в энергосистеме, происходит снижение частоты менее 48,8 Гц (зафиксированное значение частоты 48,3 Гц)
4. В результате превышения номинального тока генераторов Iном = 200 А ГПЭА №3, №4 ТЭС «Салехард», происходит их аварийный останов.
5. Снижение частоты в энергосистеме достигает уставки срабатывания 1-ой очереди АЧР (48,8 Гц). Включается в работу 1 очередь АЧР, отключаются фидера 6 кВ, заведённые под 1 очередь АЧР – ф. №1, ф. №7, ф. №41.
6. В результате повреждения изоляции КЛ 6 кВ в месте повреждения произошло междуфазное короткое замыкание, приведшее к отключению ВВ яч. №19 фидера №20 ПС «Центральная» действием защиты токовая отсечка.</t>
  </si>
  <si>
    <t xml:space="preserve">1. Произвести аварийно-восстановительный ремонт КЛ 6 кВ от ТП-100 до ТП-98 фидера №20.
2. Приобрести трассопоисковую систему ЗМтм Dynatelтм АИСУ МПК с функцией GPS/ГЛОНАС картографией для трассировки и паспортизации кабальных линий с привязкой к карте и указанию сведений о глубине залегания.
3. Ознакомить персонал Филиала с обстоятельствами аварии.
</t>
  </si>
  <si>
    <t xml:space="preserve">1. В результате невыявленных причин произошло повреждение КЛ-6 кВ в зоне эксплуатационной ответственности службы ЭСТОП ОАО «Аэропорт Салехард», вызвавшее междуфазное короткое замыкание, приведшее к отключению ВВ яч. №33 фидера №12 цепь №2 ПС «Дизельная» действием защиты токовая отсечка. </t>
  </si>
  <si>
    <t xml:space="preserve">1. Направить претензионное письмо службе ЭСТОП ОАО «Аэропорт Салехард» с требованием в дальнейшем придерживаться «инструкции по взаимодействию оперативного персонала «Оперативно-диспетчерской службы структурного предприятия филиала АО «РСК Ямала» в г.Салехард с оперативно-ремонтным персоналом службы ЭСТОП ОАО «Аэропорт Салехард».
2. Ознакомить персонал Филиала с обстоятельствами аварии. </t>
  </si>
  <si>
    <t xml:space="preserve">1. Снижение изоляции в соединительной кабельной муфте кабельной линии 6 кВ                 ААПл 3*150 фидера 6 кВ №32 на участке между ТП №150 и ТП №87.
2. Вследствие снижения изоляции в соединительной кабельной муфте кабельной линии    6 кВ на участке между ТП №150 и ТП №87, произошло однофазное замыкание на землю, перешедшее в межфазное замыкание, приведшее к отключению действием релейной защиты "токовая отсечка" МВ яч. №18 фидера 6 кВ №32 РУ 6 кВ РП-2.  </t>
  </si>
  <si>
    <t>08-31</t>
  </si>
  <si>
    <t>10час. 52 мин. В результате сильных порывов бокового ветра (порывы 25-30 м/с) произошёл обрыв вязки провода ВЛ 6 кВ фазы С к изолятору на промежуточной опоре №10. В результате обрыва вязки провода фазы С с изолятора произошёл его  перехлёст с проводом фазы А в пролётах опор №10-11 и, как следствие, отключение действием защиты «токовая отсечка» ВВ яч. №8 КРУН-3 ПС «Турбинная». В результате увеличения стрелы провеса провода после обрыва на оп. №10 произошёл его перехлёст ещё в двух пролётах опор №4-№5, №7-№8.                                                            17 час. 47 мин.   В результате сильных порывов бокового ветра (порывы 25-30 м/с) произошёл излом шейки опорного изолятора шлейфа на ЛР 6 кВ №51. Вследствие этого произошёл перехлёст шлейфов ЛР №51 фазы А и В приведшее к отключению действием защиты «токовая отсечка» ВВ яч. №9 КРУН-3 ПС «Турбинная».                         19 час. 18 мин. В результате неоднократно возникающих при аварийных ситуациях перенапряжений в сети 6 кВ произошло снижение изоляционных свойств изоляции опорных изоляторов и разрядников 2 с.ш. 6 кВ ТП №30. При повторной подаче напряжения, при включении ВН 6 кВ яч. №6 ТП №30 в результате динамического воздействия (вибрации при включении), произошло их разрушение. Вследствие чего образовалось электродуговое короткое замыкание, приведшее к термическому разрушению оборудования яч. №6 и №7.</t>
  </si>
  <si>
    <t>На опорах ВЛ 6 кВ отпайки от фидера №6 к ТП №104 совместно подвешены провода СИП 4х95 электроснабжения асфальтного завода, находящиеся в зоне эксплуатационной ответственности и балансовой принадлежности АО "Салехарддорстрой". Зимой 2017 года провод СИП 4х95 сорвало с промежуточных креплений в 3 пролётах, и он оказался на земле. Собственник своевременно не устранил данный дефект. 20.08.2017 г. при производстве работ бульдозером на территории асфальтного завода неустановленными лицами, произошёл зацеп за провод СИП ковшом бульдозера. В результате чего произошло тяжение провода СИП и опор ВЛ 6 кВ, на которых он был закреплён. В результате динамического воздействия на опоры ВЛ 6 кВ, появилось «качание» проводов, приведшее к их схлёстыванию в двух пролётах ВЛ 6 кВ фидера №6. В результате перехлёста проводов возникло междуфазное короткое замыкание, приведшее к отключению ВВ яч. №28 фидера №6 ПС «Центральная» действием защиты «токовая отсечка» (2,4 кА)</t>
  </si>
  <si>
    <t>В результате некачественного монтажа СМО соединительной кабельной муфты кабельной линии 6 кВ между ТП №185 и ТП №186 произошло снижение изоляции, приведшее к однофазному замыканию. В дальнейшем в результате термического воздействия электрической дуги произошёл прожиг изоляции соседнего одножильного кабеля, в результате чего образовалось междуфазное короткое замыкание в КЛ 6 кВ между ТП №186 и ТП №185, приведшее к отключению ВВ яч. №12 в РУ 6 кВ ТП №107 действием защиты «токовая отсечка».</t>
  </si>
  <si>
    <t>Снижение изоляции дополнительной обмотки трансформатора напряжения №1 НАМИТ-10 УХЛ-2.</t>
  </si>
  <si>
    <t>11-40</t>
  </si>
  <si>
    <t>12-30</t>
  </si>
  <si>
    <t>11-22</t>
  </si>
  <si>
    <t>12-27</t>
  </si>
  <si>
    <t>11-54</t>
  </si>
  <si>
    <t>12-44</t>
  </si>
  <si>
    <t>Произошёл аварийный останов ГПЭА-2,3,5,6,7. Действием защиты АЧР I отключены ф.1, 7, 41. Для предотвращения развития аварии отключены ф.3, 14, 9</t>
  </si>
  <si>
    <t xml:space="preserve">Произошёл аварийный останов ГПЭА-1,2,3,4. Действием защиты АЧР I отключены ф.1, 7, 41. </t>
  </si>
  <si>
    <t xml:space="preserve">1. Произвести аварийно-восстановительный ремонт КЛ-6 кВ от ТП-185 до ТП-186 фидера №28.
</t>
  </si>
  <si>
    <t>1. Произвести аварийно-восстановительный ремонт КЛ 6 кВ фидера №10/1.
2. Направить письмо ОАО «Ямалтрансстрой» с требованием произвести возмещение затрат, понесенных филиалом АО «РСК Ямала» в г. Салехард при ликвидации аварийной ситуации и восстановлении повреждённого электрообрудования.</t>
  </si>
  <si>
    <t>1. Направить письмо в АО "Салехарддорстрой" с требованием привести электроустановку, в зоне эксплуатационной ответственности АО "Салехарддорстрой", в соответствии с ПУЭ. 
2. Направить письмо АО "Салехарддорстрой" с требованием произвести возмещение затрат, понесенных филиалом АО «РСК Ямала» в г. Салехард, при ликвидации аварийной ситуации и восстановлении повреждённого электрообрудования.</t>
  </si>
  <si>
    <t xml:space="preserve">1. Произвести аварийно-восстановительный ремонт КЛ-6 кВ от ТП-87 до ТП-150 фидера №32.
</t>
  </si>
  <si>
    <t>1. Подать заявку в ОМТО на приобретение трансформатора напряжения типа НАМИТ-10-2-6 кВ 0,5 кл. УХЛ2.
2. После приобретения трансформатора напряжения типа НАМИТ-10-2-6 кВ 0,5 кл. УХЛ2 произвести замену ТН №1 на ТП №126.</t>
  </si>
  <si>
    <t>1. Произвести аварийно-восстановительный ремонт КЛ 6 кВ фидера №12 цепь №2 на участке от ЛР 6 кВ №79 до КРН 6 кВ №125 и на участке от ЛР №1 до КРН №123.
2. При монтаже кабельных линий применять соединительные кабельные муфты фирмы «Райхем» или аналогичные по техническим характеристикам.
3. При проведении монтажных и аварийно-восстановительных работ на кабельных линиях 6/0,4 кВ соблюдать технологию подготовки траншей, в случае «трудных» грунтов (щебень, строительный мусор) увеличивать толщину «кабельной постели»).</t>
  </si>
  <si>
    <t>Суммарное время по каждому объекту за сентябрь 2017 г. мин.</t>
  </si>
  <si>
    <t>Общее суммарное время затраченное на ликвидацию аварийных отключений за сентябрь 2017 г.</t>
  </si>
  <si>
    <t>Количество аварийных отключений за сентябрь 2017 г.</t>
  </si>
  <si>
    <t xml:space="preserve">Произошёл аварийный останов ГТГ-3. Действием защиты АЧР I отключены ф.1, 7, 41. </t>
  </si>
  <si>
    <t>7-11</t>
  </si>
  <si>
    <t>7-25</t>
  </si>
  <si>
    <t>ПС, ТП, РП</t>
  </si>
  <si>
    <t>АО ГТГ-3 ГТЭС "Обдорск"</t>
  </si>
  <si>
    <t>9-31</t>
  </si>
  <si>
    <t>11-46</t>
  </si>
  <si>
    <t>12-04</t>
  </si>
  <si>
    <t>3</t>
  </si>
  <si>
    <t>Суммарное время по каждому объекту за октябрь 2017 г. мин.</t>
  </si>
  <si>
    <t>Общее суммарное время затраченное на ликвидацию аварийных отключений за октябрь 2017 г.</t>
  </si>
  <si>
    <t>Количество аварийных отключений за октябрь 2017 г.</t>
  </si>
  <si>
    <t>Суммарное время по каждому объекту за ноябрь 2017 г. мин.</t>
  </si>
  <si>
    <t>Общее суммарное время затраченное на ликвидацию аварийных отключений за ноябрь 2017 г.</t>
  </si>
  <si>
    <t>Количество аварийных отключений за ноябрь 2017 г.</t>
  </si>
  <si>
    <t>Суммарное время по каждому объекту за декабрь 2017 г. мин.</t>
  </si>
  <si>
    <t>Общее суммарное время затраченное на ликвидацию аварийных отключений за декабрь 2017 г.</t>
  </si>
  <si>
    <t>Количество аварийных отключений за декабрь 2017 г.</t>
  </si>
  <si>
    <t>14-35</t>
  </si>
  <si>
    <t>15-13</t>
  </si>
  <si>
    <t>Действием защиты Токовая отсечка отключился ВВ яч.30 ф.41 КРУН-2 ПС "Дизельная"</t>
  </si>
  <si>
    <t>5-34</t>
  </si>
  <si>
    <t>Действием защиты Токовая отсечка отключился ВВ яч.24 ф.7 КРУН-2 ПС "Дизельная"</t>
  </si>
  <si>
    <t>9-22</t>
  </si>
  <si>
    <t>1. Произвести ремонт электромагнитной блокировки привода заземляющих ножей яч. №12 КРУН-3 ПС "Дизельная"
2. Провести занятия в рамках специальной подготовки с оперативным, оперативно-ремонтным персоналом ОДС на тему: организация и порядок оперативных переключений в электроустановках.</t>
  </si>
  <si>
    <t>5</t>
  </si>
  <si>
    <t>1. Произвести ремонт 1 и 2 с.ш.-6 кВ ТП-100 с заменой шин и опорных изоляторов произвести замену ВН 6 кВ яч. №1.
2. Произвести замену ж.б. опоры №2 фидера №1 ТП №100.
3. Выполнить усиление контура заземления опоры №12 ВЛ-35 кВ №1,2</t>
  </si>
  <si>
    <t>Авария в зоне ответственности АО "Салехардэнерго"</t>
  </si>
  <si>
    <t xml:space="preserve">Снижение изоляции в концевой муфте кабельной линии 6 кВ ААБл 3*150 фидера 6 кВ №7 на ЛР №28, приведшее к однофазному замыканию на землю, перешедшее в межфазное замыкание, приведшее к отключению действием релейной защиты "токовая отсечка" ВВ яч. №24 фидера 6 кВ №7 ПС «Дизельная» КРУН-2.  
</t>
  </si>
  <si>
    <t>Произвести демонтаж КЛ-6 кВ от КРУ-6 кВ ДЭС-1 до ЛР №28 фидера №7</t>
  </si>
  <si>
    <t>Вероятной причиной аварийного отключения фидера 6 кВ №41 действием защиты «токовая отсечка» явился самоустранившийся наброс постороннего на  провода  ВЛ 6 кВ.</t>
  </si>
  <si>
    <t>Произвести повторные осмотры ВЛ-6кВ и всего оборудования на ф.41.</t>
  </si>
  <si>
    <t xml:space="preserve"> </t>
  </si>
  <si>
    <t>Суммарное время по каждому объекту за 2017 г. мин.</t>
  </si>
  <si>
    <t>Общее суммарное время затраченное на ликвидацию аварийных отключений за 2017 г., минут</t>
  </si>
  <si>
    <t>Количество аварийных отключений за 2017 г., шт.</t>
  </si>
  <si>
    <t>это все аварии</t>
  </si>
  <si>
    <t>это без станция</t>
  </si>
  <si>
    <t>Отчет по аварийным отключениям в сетях 6/35 кВ филиала "РСК Ямала" в г. Салехард за январь 2017 г.</t>
  </si>
  <si>
    <t>Отчет по аварийным отключениям в сетях 6/35 кВ филиала "РСК Ямала" в г. Салехард за февраль 2017 г.</t>
  </si>
  <si>
    <t>Отчет по аварийным отключениям в сетях 6/35 кВ филиала "РСК Ямала" в г. Салехард за март 2017 г.</t>
  </si>
  <si>
    <t>Отчет по аварийным отключениям в сетях 6/35 кВ филиала "РСК Ямала" в г. Салехард за апрель 2017 г.</t>
  </si>
  <si>
    <t>Отчет по аварийным отключениям в сетях 6/35 кВ филиала "РСК Ямала" в г. Салехард за май 2017 г.</t>
  </si>
  <si>
    <t>Отчет по аварийным отключениям в сетях 6/35 кВ филиала "РСК Ямала" в г. Салехард за июнь 2017 г.</t>
  </si>
  <si>
    <t>Отчет по аварийным отключениям в сетях 6/35 кВ филиала "РСК Ямала" в г. Салехард за июль 2017 г.</t>
  </si>
  <si>
    <t>Отчет по аварийным отключениям в сетях 6/35 кВ филиала "РСК Ямала" в г. Салехард за август 2017 г.</t>
  </si>
  <si>
    <t>Отчет по аварийным отключениям в сетях 6/35 кВ филиала "РСК Ямала" в г. Салехард за сентябрь 2017 г.</t>
  </si>
  <si>
    <t>Отчет по аварийным отключениям в сетях 6/35 кВ филиала "РСК Ямала" в г. Салехард за октябрь 2017 г.</t>
  </si>
  <si>
    <t>Отчет по аварийным отключениям в сетях 6/35 кВ филиала "РСК Ямала" в г. Салехард за ноябрь 2017 г.</t>
  </si>
  <si>
    <t>Отчет по аварийным отключениям в сетях 6/35 кВ филиала "РСК Ямала" в г. Салехард за декабрь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</si>
</sst>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\ h:mm;@"/>
    <numFmt numFmtId="182" formatCode="0.0"/>
    <numFmt numFmtId="183" formatCode="mmm/yyyy"/>
  </numFmts>
  <fonts count="40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49" fontId="0" fillId="0" borderId="0" xfId="0" applyNumberFormat="1" applyFont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75" zoomScaleNormal="70" zoomScaleSheetLayoutView="75" zoomScalePageLayoutView="0" workbookViewId="0" topLeftCell="A1">
      <selection activeCell="D2107" sqref="D2107:D2108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49.1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98" t="s">
        <v>180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2" customFormat="1" ht="58.5" customHeight="1">
      <c r="A3" s="96" t="s">
        <v>0</v>
      </c>
      <c r="B3" s="18" t="s">
        <v>1</v>
      </c>
      <c r="C3" s="18" t="s">
        <v>2</v>
      </c>
      <c r="D3" s="96" t="s">
        <v>3</v>
      </c>
      <c r="E3" s="96" t="s">
        <v>4</v>
      </c>
      <c r="F3" s="96" t="s">
        <v>5</v>
      </c>
      <c r="G3" s="96"/>
      <c r="H3" s="96"/>
      <c r="I3" s="96" t="s">
        <v>6</v>
      </c>
      <c r="J3" s="11" t="s">
        <v>7</v>
      </c>
      <c r="K3" s="96" t="s">
        <v>8</v>
      </c>
      <c r="L3" s="96"/>
    </row>
    <row r="4" spans="1:12" s="2" customFormat="1" ht="32.25" customHeight="1">
      <c r="A4" s="96"/>
      <c r="B4" s="96" t="s">
        <v>9</v>
      </c>
      <c r="C4" s="96"/>
      <c r="D4" s="96"/>
      <c r="E4" s="96"/>
      <c r="F4" s="11" t="s">
        <v>10</v>
      </c>
      <c r="G4" s="11" t="s">
        <v>11</v>
      </c>
      <c r="H4" s="11" t="s">
        <v>12</v>
      </c>
      <c r="I4" s="96"/>
      <c r="J4" s="11" t="s">
        <v>13</v>
      </c>
      <c r="K4" s="96"/>
      <c r="L4" s="96"/>
    </row>
    <row r="5" spans="1:12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96">
        <v>11</v>
      </c>
      <c r="L5" s="96"/>
    </row>
    <row r="6" spans="1:12" s="2" customFormat="1" ht="144" customHeight="1">
      <c r="A6" s="11">
        <v>1</v>
      </c>
      <c r="B6" s="61">
        <v>42763</v>
      </c>
      <c r="C6" s="62" t="s">
        <v>15</v>
      </c>
      <c r="D6" s="63" t="s">
        <v>17</v>
      </c>
      <c r="E6" s="62" t="s">
        <v>16</v>
      </c>
      <c r="F6" s="64"/>
      <c r="G6" s="64">
        <v>114</v>
      </c>
      <c r="H6" s="64"/>
      <c r="I6" s="65" t="s">
        <v>18</v>
      </c>
      <c r="J6" s="64">
        <v>3550</v>
      </c>
      <c r="K6" s="97" t="s">
        <v>19</v>
      </c>
      <c r="L6" s="97"/>
    </row>
    <row r="7" spans="1:15" ht="33" customHeight="1">
      <c r="A7" s="96" t="s">
        <v>24</v>
      </c>
      <c r="B7" s="96"/>
      <c r="C7" s="96"/>
      <c r="D7" s="96"/>
      <c r="E7" s="96"/>
      <c r="F7" s="15">
        <f>SUM(F6:F6)</f>
        <v>0</v>
      </c>
      <c r="G7" s="15">
        <f>SUM(G6:G6)</f>
        <v>114</v>
      </c>
      <c r="H7" s="15">
        <f>SUM(H6:H6)</f>
        <v>0</v>
      </c>
      <c r="I7" s="91"/>
      <c r="J7" s="15">
        <f>SUM(J6:J6)</f>
        <v>3550</v>
      </c>
      <c r="K7" s="92" t="s">
        <v>14</v>
      </c>
      <c r="L7" s="92"/>
      <c r="M7" s="93"/>
      <c r="O7" s="3"/>
    </row>
    <row r="8" spans="1:15" ht="33" customHeight="1">
      <c r="A8" s="84" t="s">
        <v>21</v>
      </c>
      <c r="B8" s="84"/>
      <c r="C8" s="84"/>
      <c r="D8" s="84"/>
      <c r="E8" s="84"/>
      <c r="F8" s="94" t="s">
        <v>20</v>
      </c>
      <c r="G8" s="94"/>
      <c r="H8" s="94"/>
      <c r="I8" s="91"/>
      <c r="J8" s="13"/>
      <c r="K8" s="16"/>
      <c r="L8" s="16"/>
      <c r="M8" s="93"/>
      <c r="O8" s="3"/>
    </row>
    <row r="9" spans="1:15" ht="16.5" customHeight="1" thickBot="1">
      <c r="A9" s="84" t="s">
        <v>22</v>
      </c>
      <c r="B9" s="84"/>
      <c r="C9" s="84"/>
      <c r="D9" s="84"/>
      <c r="E9" s="84"/>
      <c r="F9" s="95" t="s">
        <v>23</v>
      </c>
      <c r="G9" s="95"/>
      <c r="H9" s="95"/>
      <c r="I9" s="91"/>
      <c r="J9" s="13"/>
      <c r="K9" s="16"/>
      <c r="L9" s="16"/>
      <c r="M9" s="93"/>
      <c r="O9" s="3"/>
    </row>
    <row r="10" spans="1:15" ht="31.5" customHeight="1" thickBot="1">
      <c r="A10" s="84"/>
      <c r="B10" s="84"/>
      <c r="C10" s="84"/>
      <c r="D10" s="84"/>
      <c r="E10" s="84"/>
      <c r="F10" s="85"/>
      <c r="G10" s="86"/>
      <c r="H10" s="87"/>
      <c r="I10" s="91"/>
      <c r="J10" s="25">
        <f>J7*6.383</f>
        <v>22659.65</v>
      </c>
      <c r="K10" s="88" t="s">
        <v>37</v>
      </c>
      <c r="L10" s="88"/>
      <c r="N10" s="4"/>
      <c r="O10" s="4"/>
    </row>
    <row r="11" spans="1:12" ht="16.5" customHeight="1" thickBot="1">
      <c r="A11" s="84"/>
      <c r="B11" s="84"/>
      <c r="C11" s="84"/>
      <c r="D11" s="84"/>
      <c r="E11" s="84"/>
      <c r="F11" s="89"/>
      <c r="G11" s="90"/>
      <c r="H11" s="90"/>
      <c r="I11" s="91"/>
      <c r="J11" s="17"/>
      <c r="K11" s="17"/>
      <c r="L11" s="17"/>
    </row>
    <row r="12" spans="1:12" ht="12" customHeight="1">
      <c r="A12" s="19"/>
      <c r="B12" s="20"/>
      <c r="C12" s="21"/>
      <c r="D12" s="22"/>
      <c r="E12" s="22"/>
      <c r="F12" s="23"/>
      <c r="G12" s="23"/>
      <c r="H12" s="23"/>
      <c r="I12" s="22"/>
      <c r="J12" s="24"/>
      <c r="K12" s="24"/>
      <c r="L12" s="24"/>
    </row>
    <row r="13" spans="2:12" ht="18" customHeight="1">
      <c r="B13" s="8"/>
      <c r="C13" s="8"/>
      <c r="D13" s="9"/>
      <c r="E13" s="9"/>
      <c r="F13" s="8"/>
      <c r="G13" s="8"/>
      <c r="H13" s="9"/>
      <c r="I13" s="8"/>
      <c r="J13" s="8"/>
      <c r="K13" s="8"/>
      <c r="L13" s="8"/>
    </row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</sheetData>
  <sheetProtection/>
  <mergeCells count="23">
    <mergeCell ref="K5:L5"/>
    <mergeCell ref="K6:L6"/>
    <mergeCell ref="A1:L2"/>
    <mergeCell ref="A3:A4"/>
    <mergeCell ref="D3:D4"/>
    <mergeCell ref="E3:E4"/>
    <mergeCell ref="F3:H3"/>
    <mergeCell ref="I3:I4"/>
    <mergeCell ref="K3:L4"/>
    <mergeCell ref="B4:C4"/>
    <mergeCell ref="M7:M9"/>
    <mergeCell ref="A8:E8"/>
    <mergeCell ref="F8:H8"/>
    <mergeCell ref="A9:E9"/>
    <mergeCell ref="F9:H9"/>
    <mergeCell ref="A7:E7"/>
    <mergeCell ref="A10:E10"/>
    <mergeCell ref="F10:H10"/>
    <mergeCell ref="K10:L10"/>
    <mergeCell ref="A11:E11"/>
    <mergeCell ref="F11:H11"/>
    <mergeCell ref="I7:I11"/>
    <mergeCell ref="K7:L7"/>
  </mergeCells>
  <printOptions/>
  <pageMargins left="0.7" right="0.7" top="0.75" bottom="0.75" header="0.3" footer="0.3"/>
  <pageSetup horizontalDpi="600" verticalDpi="600" orientation="landscape" paperSize="9" scale="54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zoomScale="85" zoomScaleNormal="85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51.625" style="52" customWidth="1"/>
    <col min="13" max="16384" width="8.75390625" style="33" customWidth="1"/>
  </cols>
  <sheetData>
    <row r="1" spans="1:12" ht="22.5" customHeight="1">
      <c r="A1" s="123" t="s">
        <v>189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145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15.75">
      <c r="A6" s="28">
        <v>1</v>
      </c>
      <c r="B6" s="36"/>
      <c r="C6" s="37"/>
      <c r="D6" s="11"/>
      <c r="E6" s="37"/>
      <c r="F6" s="28"/>
      <c r="G6" s="28"/>
      <c r="H6" s="28"/>
      <c r="I6" s="28"/>
      <c r="J6" s="28"/>
      <c r="K6" s="124"/>
      <c r="L6" s="125"/>
    </row>
    <row r="7" spans="1:12" s="35" customFormat="1" ht="15.75">
      <c r="A7" s="28">
        <v>2</v>
      </c>
      <c r="B7" s="36"/>
      <c r="C7" s="37"/>
      <c r="D7" s="11"/>
      <c r="E7" s="37"/>
      <c r="F7" s="28"/>
      <c r="G7" s="28"/>
      <c r="H7" s="28"/>
      <c r="I7" s="28"/>
      <c r="J7" s="28"/>
      <c r="K7" s="124"/>
      <c r="L7" s="125"/>
    </row>
    <row r="8" spans="1:12" s="35" customFormat="1" ht="15.75">
      <c r="A8" s="28">
        <v>3</v>
      </c>
      <c r="B8" s="36"/>
      <c r="C8" s="37"/>
      <c r="D8" s="11"/>
      <c r="E8" s="37"/>
      <c r="F8" s="28"/>
      <c r="G8" s="28"/>
      <c r="H8" s="28"/>
      <c r="I8" s="28"/>
      <c r="J8" s="28"/>
      <c r="K8" s="124"/>
      <c r="L8" s="125"/>
    </row>
    <row r="9" spans="1:15" ht="33" customHeight="1">
      <c r="A9" s="110" t="s">
        <v>151</v>
      </c>
      <c r="B9" s="110"/>
      <c r="C9" s="110"/>
      <c r="D9" s="110"/>
      <c r="E9" s="110"/>
      <c r="F9" s="54">
        <f>SUM(F6:F8)</f>
        <v>0</v>
      </c>
      <c r="G9" s="54">
        <f>SUM(G6:G8)</f>
        <v>0</v>
      </c>
      <c r="H9" s="54">
        <f>SUM(H6:H8)</f>
        <v>0</v>
      </c>
      <c r="I9" s="118"/>
      <c r="J9" s="32">
        <f>SUM(J6:J8)</f>
        <v>0</v>
      </c>
      <c r="K9" s="119" t="s">
        <v>14</v>
      </c>
      <c r="L9" s="119"/>
      <c r="M9" s="53"/>
      <c r="O9" s="39"/>
    </row>
    <row r="10" spans="1:15" ht="33" customHeight="1">
      <c r="A10" s="120" t="s">
        <v>152</v>
      </c>
      <c r="B10" s="120"/>
      <c r="C10" s="120"/>
      <c r="D10" s="120"/>
      <c r="E10" s="120"/>
      <c r="F10" s="113">
        <f>F9+G9+H9</f>
        <v>0</v>
      </c>
      <c r="G10" s="113"/>
      <c r="H10" s="113"/>
      <c r="I10" s="118"/>
      <c r="J10" s="139">
        <f>J9*6.383</f>
        <v>0</v>
      </c>
      <c r="K10" s="141" t="s">
        <v>37</v>
      </c>
      <c r="L10" s="142"/>
      <c r="M10" s="53"/>
      <c r="O10" s="39"/>
    </row>
    <row r="11" spans="1:15" ht="16.5" customHeight="1">
      <c r="A11" s="120" t="s">
        <v>153</v>
      </c>
      <c r="B11" s="120"/>
      <c r="C11" s="120"/>
      <c r="D11" s="120"/>
      <c r="E11" s="120"/>
      <c r="F11" s="114"/>
      <c r="G11" s="114"/>
      <c r="H11" s="114"/>
      <c r="I11" s="118"/>
      <c r="J11" s="140"/>
      <c r="K11" s="143"/>
      <c r="L11" s="144"/>
      <c r="M11" s="53"/>
      <c r="O11" s="39"/>
    </row>
    <row r="12" spans="2:12" ht="18" customHeight="1">
      <c r="B12" s="48"/>
      <c r="C12" s="48"/>
      <c r="D12" s="49"/>
      <c r="E12" s="49"/>
      <c r="F12" s="48"/>
      <c r="G12" s="48"/>
      <c r="H12" s="49"/>
      <c r="I12" s="48"/>
      <c r="J12" s="48"/>
      <c r="K12" s="48"/>
      <c r="L12" s="48"/>
    </row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</sheetData>
  <sheetProtection/>
  <mergeCells count="21">
    <mergeCell ref="A11:E11"/>
    <mergeCell ref="A9:E9"/>
    <mergeCell ref="K9:L9"/>
    <mergeCell ref="F11:H11"/>
    <mergeCell ref="F10:H10"/>
    <mergeCell ref="K6:L6"/>
    <mergeCell ref="K3:L4"/>
    <mergeCell ref="I3:I4"/>
    <mergeCell ref="B4:C4"/>
    <mergeCell ref="K5:L5"/>
    <mergeCell ref="A10:E10"/>
    <mergeCell ref="I9:I11"/>
    <mergeCell ref="J10:J11"/>
    <mergeCell ref="K10:L11"/>
    <mergeCell ref="K8:L8"/>
    <mergeCell ref="K7:L7"/>
    <mergeCell ref="A1:L2"/>
    <mergeCell ref="A3:A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zoomScale="85" zoomScaleNormal="85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51.625" style="52" customWidth="1"/>
    <col min="13" max="16384" width="8.75390625" style="33" customWidth="1"/>
  </cols>
  <sheetData>
    <row r="1" spans="1:12" ht="22.5" customHeight="1">
      <c r="A1" s="123" t="s">
        <v>190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145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15.75">
      <c r="A6" s="28">
        <v>1</v>
      </c>
      <c r="B6" s="36"/>
      <c r="C6" s="37"/>
      <c r="D6" s="11"/>
      <c r="E6" s="37"/>
      <c r="F6" s="28"/>
      <c r="G6" s="28"/>
      <c r="H6" s="28"/>
      <c r="I6" s="28"/>
      <c r="J6" s="28"/>
      <c r="K6" s="124"/>
      <c r="L6" s="125"/>
    </row>
    <row r="7" spans="1:12" s="35" customFormat="1" ht="15.75">
      <c r="A7" s="28">
        <v>2</v>
      </c>
      <c r="B7" s="36"/>
      <c r="C7" s="37"/>
      <c r="D7" s="11"/>
      <c r="E7" s="37"/>
      <c r="F7" s="28"/>
      <c r="G7" s="28"/>
      <c r="H7" s="28"/>
      <c r="I7" s="28"/>
      <c r="J7" s="28"/>
      <c r="K7" s="124"/>
      <c r="L7" s="125"/>
    </row>
    <row r="8" spans="1:12" s="35" customFormat="1" ht="15.75">
      <c r="A8" s="28">
        <v>3</v>
      </c>
      <c r="B8" s="36"/>
      <c r="C8" s="37"/>
      <c r="D8" s="11"/>
      <c r="E8" s="37"/>
      <c r="F8" s="28"/>
      <c r="G8" s="28"/>
      <c r="H8" s="28"/>
      <c r="I8" s="28"/>
      <c r="J8" s="28"/>
      <c r="K8" s="124"/>
      <c r="L8" s="125"/>
    </row>
    <row r="9" spans="1:15" ht="33" customHeight="1">
      <c r="A9" s="110" t="s">
        <v>154</v>
      </c>
      <c r="B9" s="110"/>
      <c r="C9" s="110"/>
      <c r="D9" s="110"/>
      <c r="E9" s="110"/>
      <c r="F9" s="54">
        <f>SUM(F6:F8)</f>
        <v>0</v>
      </c>
      <c r="G9" s="54">
        <f>SUM(G6:G8)</f>
        <v>0</v>
      </c>
      <c r="H9" s="54">
        <f>SUM(H6:H8)</f>
        <v>0</v>
      </c>
      <c r="I9" s="118"/>
      <c r="J9" s="32">
        <f>SUM(J6:J8)</f>
        <v>0</v>
      </c>
      <c r="K9" s="119" t="s">
        <v>14</v>
      </c>
      <c r="L9" s="119"/>
      <c r="M9" s="53"/>
      <c r="O9" s="39"/>
    </row>
    <row r="10" spans="1:15" ht="33" customHeight="1">
      <c r="A10" s="120" t="s">
        <v>155</v>
      </c>
      <c r="B10" s="120"/>
      <c r="C10" s="120"/>
      <c r="D10" s="120"/>
      <c r="E10" s="120"/>
      <c r="F10" s="113">
        <f>F9+G9+H9</f>
        <v>0</v>
      </c>
      <c r="G10" s="113"/>
      <c r="H10" s="113"/>
      <c r="I10" s="118"/>
      <c r="J10" s="139">
        <f>J9*6.383</f>
        <v>0</v>
      </c>
      <c r="K10" s="141" t="s">
        <v>37</v>
      </c>
      <c r="L10" s="142"/>
      <c r="M10" s="53"/>
      <c r="O10" s="39"/>
    </row>
    <row r="11" spans="1:15" ht="16.5" customHeight="1">
      <c r="A11" s="120" t="s">
        <v>156</v>
      </c>
      <c r="B11" s="120"/>
      <c r="C11" s="120"/>
      <c r="D11" s="120"/>
      <c r="E11" s="120"/>
      <c r="F11" s="114"/>
      <c r="G11" s="114"/>
      <c r="H11" s="114"/>
      <c r="I11" s="118"/>
      <c r="J11" s="140"/>
      <c r="K11" s="143"/>
      <c r="L11" s="144"/>
      <c r="M11" s="53"/>
      <c r="O11" s="39"/>
    </row>
    <row r="12" spans="2:12" ht="18" customHeight="1">
      <c r="B12" s="48"/>
      <c r="C12" s="48"/>
      <c r="D12" s="49"/>
      <c r="E12" s="49"/>
      <c r="F12" s="48"/>
      <c r="G12" s="48"/>
      <c r="H12" s="49"/>
      <c r="I12" s="48"/>
      <c r="J12" s="48"/>
      <c r="K12" s="48"/>
      <c r="L12" s="48"/>
    </row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</sheetData>
  <sheetProtection/>
  <mergeCells count="21">
    <mergeCell ref="B4:C4"/>
    <mergeCell ref="K10:L11"/>
    <mergeCell ref="A11:E11"/>
    <mergeCell ref="A1:L2"/>
    <mergeCell ref="A3:A4"/>
    <mergeCell ref="D3:D4"/>
    <mergeCell ref="E3:E4"/>
    <mergeCell ref="F3:H3"/>
    <mergeCell ref="K6:L6"/>
    <mergeCell ref="K3:L4"/>
    <mergeCell ref="I3:I4"/>
    <mergeCell ref="F11:H11"/>
    <mergeCell ref="K5:L5"/>
    <mergeCell ref="K8:L8"/>
    <mergeCell ref="I9:I11"/>
    <mergeCell ref="A10:E10"/>
    <mergeCell ref="J10:J11"/>
    <mergeCell ref="K7:L7"/>
    <mergeCell ref="K9:L9"/>
    <mergeCell ref="A9:E9"/>
    <mergeCell ref="F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02"/>
  <sheetViews>
    <sheetView zoomScale="85" zoomScaleNormal="85" zoomScalePageLayoutView="0" workbookViewId="0" topLeftCell="A1">
      <selection activeCell="I2108" sqref="I2108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51.625" style="52" customWidth="1"/>
    <col min="13" max="16384" width="8.75390625" style="33" customWidth="1"/>
  </cols>
  <sheetData>
    <row r="1" spans="1:12" ht="22.5" customHeight="1">
      <c r="A1" s="123" t="s">
        <v>191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145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47.25">
      <c r="A6" s="28">
        <v>1</v>
      </c>
      <c r="B6" s="69">
        <v>43088</v>
      </c>
      <c r="C6" s="70" t="s">
        <v>160</v>
      </c>
      <c r="D6" s="64" t="s">
        <v>162</v>
      </c>
      <c r="E6" s="70" t="s">
        <v>161</v>
      </c>
      <c r="F6" s="71"/>
      <c r="G6" s="71">
        <v>38</v>
      </c>
      <c r="H6" s="71"/>
      <c r="I6" s="71" t="s">
        <v>172</v>
      </c>
      <c r="J6" s="72">
        <v>940.74</v>
      </c>
      <c r="K6" s="105" t="s">
        <v>173</v>
      </c>
      <c r="L6" s="106"/>
    </row>
    <row r="7" spans="1:12" s="35" customFormat="1" ht="78.75">
      <c r="A7" s="28">
        <v>2</v>
      </c>
      <c r="B7" s="69">
        <v>43100</v>
      </c>
      <c r="C7" s="70" t="s">
        <v>163</v>
      </c>
      <c r="D7" s="64" t="s">
        <v>164</v>
      </c>
      <c r="E7" s="70" t="s">
        <v>165</v>
      </c>
      <c r="F7" s="71"/>
      <c r="G7" s="71"/>
      <c r="H7" s="71">
        <v>228</v>
      </c>
      <c r="I7" s="71" t="s">
        <v>170</v>
      </c>
      <c r="J7" s="72">
        <v>6070.4316</v>
      </c>
      <c r="K7" s="105" t="s">
        <v>171</v>
      </c>
      <c r="L7" s="106"/>
    </row>
    <row r="8" spans="1:12" s="35" customFormat="1" ht="15.75">
      <c r="A8" s="28"/>
      <c r="B8" s="36"/>
      <c r="C8" s="37"/>
      <c r="D8" s="11"/>
      <c r="E8" s="37"/>
      <c r="F8" s="28"/>
      <c r="G8" s="28"/>
      <c r="H8" s="28"/>
      <c r="I8" s="28"/>
      <c r="J8" s="25"/>
      <c r="K8" s="124"/>
      <c r="L8" s="125"/>
    </row>
    <row r="9" spans="1:15" ht="33" customHeight="1">
      <c r="A9" s="110" t="s">
        <v>157</v>
      </c>
      <c r="B9" s="110"/>
      <c r="C9" s="110"/>
      <c r="D9" s="110"/>
      <c r="E9" s="110"/>
      <c r="F9" s="54">
        <f>SUM(F6:F8)</f>
        <v>0</v>
      </c>
      <c r="G9" s="54">
        <f>SUM(G6:G8)</f>
        <v>38</v>
      </c>
      <c r="H9" s="54">
        <f>SUM(H6:H8)</f>
        <v>228</v>
      </c>
      <c r="I9" s="118"/>
      <c r="J9" s="25">
        <f>SUM(J6:J8)</f>
        <v>7011.1716</v>
      </c>
      <c r="K9" s="119" t="s">
        <v>14</v>
      </c>
      <c r="L9" s="119"/>
      <c r="M9" s="53"/>
      <c r="O9" s="39"/>
    </row>
    <row r="10" spans="1:15" ht="33" customHeight="1">
      <c r="A10" s="120" t="s">
        <v>158</v>
      </c>
      <c r="B10" s="120"/>
      <c r="C10" s="120"/>
      <c r="D10" s="120"/>
      <c r="E10" s="120"/>
      <c r="F10" s="113">
        <f>F9+G9+H9</f>
        <v>266</v>
      </c>
      <c r="G10" s="113"/>
      <c r="H10" s="113"/>
      <c r="I10" s="118"/>
      <c r="J10" s="139">
        <f>J9*6.383</f>
        <v>44752.308322799996</v>
      </c>
      <c r="K10" s="141" t="s">
        <v>37</v>
      </c>
      <c r="L10" s="142"/>
      <c r="M10" s="53"/>
      <c r="O10" s="39"/>
    </row>
    <row r="11" spans="1:15" ht="16.5" customHeight="1">
      <c r="A11" s="120" t="s">
        <v>159</v>
      </c>
      <c r="B11" s="120"/>
      <c r="C11" s="120"/>
      <c r="D11" s="120"/>
      <c r="E11" s="120"/>
      <c r="F11" s="114" t="s">
        <v>33</v>
      </c>
      <c r="G11" s="114"/>
      <c r="H11" s="114"/>
      <c r="I11" s="118"/>
      <c r="J11" s="140"/>
      <c r="K11" s="143"/>
      <c r="L11" s="144"/>
      <c r="M11" s="53"/>
      <c r="O11" s="39"/>
    </row>
    <row r="12" spans="2:12" ht="18" customHeight="1">
      <c r="B12" s="48"/>
      <c r="C12" s="48"/>
      <c r="D12" s="49"/>
      <c r="E12" s="49"/>
      <c r="F12" s="48"/>
      <c r="G12" s="48"/>
      <c r="H12" s="49"/>
      <c r="I12" s="48"/>
      <c r="J12" s="57"/>
      <c r="K12" s="48"/>
      <c r="L12" s="48"/>
    </row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100" ht="15.75">
      <c r="I2100" s="58"/>
    </row>
    <row r="2101" ht="15.75">
      <c r="I2101" s="59"/>
    </row>
    <row r="2102" ht="15.75">
      <c r="I2102" s="59"/>
    </row>
  </sheetData>
  <sheetProtection/>
  <mergeCells count="21">
    <mergeCell ref="A1:L2"/>
    <mergeCell ref="A3:A4"/>
    <mergeCell ref="D3:D4"/>
    <mergeCell ref="E3:E4"/>
    <mergeCell ref="F3:H3"/>
    <mergeCell ref="K6:L6"/>
    <mergeCell ref="K3:L4"/>
    <mergeCell ref="K8:L8"/>
    <mergeCell ref="I9:I11"/>
    <mergeCell ref="A10:E10"/>
    <mergeCell ref="J10:J11"/>
    <mergeCell ref="K7:L7"/>
    <mergeCell ref="K9:L9"/>
    <mergeCell ref="A9:E9"/>
    <mergeCell ref="I3:I4"/>
    <mergeCell ref="F10:H10"/>
    <mergeCell ref="B4:C4"/>
    <mergeCell ref="K10:L11"/>
    <mergeCell ref="A11:E11"/>
    <mergeCell ref="F11:H11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I12" sqref="I12"/>
    </sheetView>
  </sheetViews>
  <sheetFormatPr defaultColWidth="9.00390625" defaultRowHeight="15.75"/>
  <cols>
    <col min="10" max="10" width="20.125" style="0" customWidth="1"/>
    <col min="12" max="12" width="35.375" style="0" customWidth="1"/>
  </cols>
  <sheetData>
    <row r="2" ht="15.75">
      <c r="A2" t="s">
        <v>174</v>
      </c>
    </row>
    <row r="4" spans="1:12" s="79" customFormat="1" ht="35.25" customHeight="1">
      <c r="A4" s="150" t="s">
        <v>175</v>
      </c>
      <c r="B4" s="150"/>
      <c r="C4" s="150"/>
      <c r="D4" s="150"/>
      <c r="E4" s="150"/>
      <c r="F4" s="73">
        <f>'январь 2017'!F7+'февраль 2017'!F8+'март 2017'!F8+'апрель 2017'!F8+'май 2017'!F8+'июнь 2017'!F9+'июль 2017'!F14+'август 2017'!F12+'сентябрь 2017'!F9+'октябрь 2017'!F9+'ноябрь 2017'!F9+'декабрь 2017'!F9</f>
        <v>854</v>
      </c>
      <c r="G4" s="73">
        <f>'январь 2017'!G7+'февраль 2017'!G8+'март 2017'!G8+'апрель 2017'!G8+'май 2017'!G8+'июнь 2017'!G9+'июль 2017'!G14+'август 2017'!G12+'сентябрь 2017'!G9+'октябрь 2017'!G9+'ноябрь 2017'!G9+'декабрь 2017'!G9</f>
        <v>887</v>
      </c>
      <c r="H4" s="73">
        <f>'январь 2017'!H7+'февраль 2017'!H8+'март 2017'!H8+'апрель 2017'!H8+'май 2017'!H8+'июнь 2017'!H9+'июль 2017'!H14+'август 2017'!H12+'сентябрь 2017'!H9+'октябрь 2017'!H9+'ноябрь 2017'!H9+'декабрь 2017'!H9</f>
        <v>746</v>
      </c>
      <c r="I4" s="127"/>
      <c r="J4" s="72">
        <f>'январь 2017'!J7+'февраль 2017'!J8+'март 2017'!J8+'апрель 2017'!J8+'май 2017'!J8+'июнь 2017'!J9+'июль 2017'!J14+'август 2017'!J12+'сентябрь 2017'!J9+'октябрь 2017'!J9+'ноябрь 2017'!J9+'декабрь 2017'!J9</f>
        <v>127390.67450000001</v>
      </c>
      <c r="K4" s="151" t="s">
        <v>14</v>
      </c>
      <c r="L4" s="151"/>
    </row>
    <row r="5" spans="1:12" s="79" customFormat="1" ht="52.5" customHeight="1">
      <c r="A5" s="152" t="s">
        <v>176</v>
      </c>
      <c r="B5" s="152"/>
      <c r="C5" s="152"/>
      <c r="D5" s="152"/>
      <c r="E5" s="152"/>
      <c r="F5" s="153">
        <f>F4+G4+H4</f>
        <v>2487</v>
      </c>
      <c r="G5" s="153"/>
      <c r="H5" s="153"/>
      <c r="I5" s="128"/>
      <c r="J5" s="154">
        <f>J4*6.383</f>
        <v>813134.6753335</v>
      </c>
      <c r="K5" s="156" t="s">
        <v>37</v>
      </c>
      <c r="L5" s="157"/>
    </row>
    <row r="6" spans="1:12" s="79" customFormat="1" ht="33.75" customHeight="1">
      <c r="A6" s="152" t="s">
        <v>177</v>
      </c>
      <c r="B6" s="152"/>
      <c r="C6" s="152"/>
      <c r="D6" s="152"/>
      <c r="E6" s="152"/>
      <c r="F6" s="160">
        <f>'январь 2017'!F9:H9+'февраль 2017'!F10:H10+'март 2017'!F10:H10+'апрель 2017'!F10:H10+'май 2017'!F10:H10+'июнь 2017'!F11:H11+'июль 2017'!F16:H16+'август 2017'!F14:H14+'сентябрь 2017'!F11:H11+'октябрь 2017'!F11:H11+'ноябрь 2017'!F11:H11+'декабрь 2017'!F11:H11</f>
        <v>25</v>
      </c>
      <c r="G6" s="160"/>
      <c r="H6" s="160"/>
      <c r="I6" s="129"/>
      <c r="J6" s="155"/>
      <c r="K6" s="158"/>
      <c r="L6" s="159"/>
    </row>
    <row r="8" spans="7:11" ht="15.75">
      <c r="G8" s="148">
        <f>G4+H4</f>
        <v>1633</v>
      </c>
      <c r="H8" s="148"/>
      <c r="J8" s="80">
        <f>'январь 2017'!J6+'февраль 2017'!J6+'февраль 2017'!J7+'апрель 2017'!J6+'апрель 2017'!J7+'май 2017'!J6+'май 2017'!J7+'июнь 2017'!J6+'июль 2017'!J6+'июль 2017'!J7+'июль 2017'!J8+'июль 2017'!J9+'июль 2017'!J10+'июль 2017'!J11+'июль 2017'!J12+'август 2017'!J6+'август 2017'!J7+'август 2017'!J9+'сентябрь 2017'!J6+'сентябрь 2017'!J7+'сентябрь 2017'!J8+'декабрь 2017'!J6+'декабрь 2017'!J7</f>
        <v>128885.39450000001</v>
      </c>
      <c r="K8" t="s">
        <v>178</v>
      </c>
    </row>
    <row r="9" spans="7:11" ht="15.75">
      <c r="G9" s="149">
        <f>G8/60</f>
        <v>27.216666666666665</v>
      </c>
      <c r="H9" s="149"/>
      <c r="J9" s="80">
        <f>J8-'август 2017'!J9:J10-'сентябрь 2017'!J6-'сентябрь 2017'!J7-'сентябрь 2017'!J8</f>
        <v>122385.8466</v>
      </c>
      <c r="K9" t="s">
        <v>179</v>
      </c>
    </row>
    <row r="10" ht="15.75">
      <c r="J10" s="80"/>
    </row>
  </sheetData>
  <sheetProtection/>
  <mergeCells count="11">
    <mergeCell ref="F6:H6"/>
    <mergeCell ref="G8:H8"/>
    <mergeCell ref="G9:H9"/>
    <mergeCell ref="A4:E4"/>
    <mergeCell ref="I4:I6"/>
    <mergeCell ref="K4:L4"/>
    <mergeCell ref="A5:E5"/>
    <mergeCell ref="F5:H5"/>
    <mergeCell ref="J5:J6"/>
    <mergeCell ref="K5:L6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01"/>
  <sheetViews>
    <sheetView view="pageBreakPreview" zoomScale="75" zoomScaleSheetLayoutView="75" zoomScalePageLayoutView="0" workbookViewId="0" topLeftCell="A1">
      <selection activeCell="I7" sqref="I7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78.003906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98" t="s">
        <v>181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2" customFormat="1" ht="58.5" customHeight="1">
      <c r="A3" s="96" t="s">
        <v>0</v>
      </c>
      <c r="B3" s="18" t="s">
        <v>1</v>
      </c>
      <c r="C3" s="18" t="s">
        <v>2</v>
      </c>
      <c r="D3" s="96" t="s">
        <v>3</v>
      </c>
      <c r="E3" s="96" t="s">
        <v>4</v>
      </c>
      <c r="F3" s="96" t="s">
        <v>5</v>
      </c>
      <c r="G3" s="96"/>
      <c r="H3" s="96"/>
      <c r="I3" s="96" t="s">
        <v>6</v>
      </c>
      <c r="J3" s="11" t="s">
        <v>7</v>
      </c>
      <c r="K3" s="96" t="s">
        <v>8</v>
      </c>
      <c r="L3" s="96"/>
    </row>
    <row r="4" spans="1:12" s="2" customFormat="1" ht="32.25" customHeight="1">
      <c r="A4" s="96"/>
      <c r="B4" s="96" t="s">
        <v>9</v>
      </c>
      <c r="C4" s="96"/>
      <c r="D4" s="96"/>
      <c r="E4" s="96"/>
      <c r="F4" s="11" t="s">
        <v>10</v>
      </c>
      <c r="G4" s="11" t="s">
        <v>11</v>
      </c>
      <c r="H4" s="11" t="s">
        <v>12</v>
      </c>
      <c r="I4" s="96"/>
      <c r="J4" s="11" t="s">
        <v>13</v>
      </c>
      <c r="K4" s="96"/>
      <c r="L4" s="96"/>
    </row>
    <row r="5" spans="1:12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96">
        <v>11</v>
      </c>
      <c r="L5" s="96"/>
    </row>
    <row r="6" spans="1:12" s="2" customFormat="1" ht="115.5" customHeight="1">
      <c r="A6" s="11">
        <v>1</v>
      </c>
      <c r="B6" s="61">
        <v>42767</v>
      </c>
      <c r="C6" s="62" t="s">
        <v>25</v>
      </c>
      <c r="D6" s="63" t="s">
        <v>28</v>
      </c>
      <c r="E6" s="62" t="s">
        <v>26</v>
      </c>
      <c r="F6" s="64">
        <v>13</v>
      </c>
      <c r="G6" s="64"/>
      <c r="H6" s="64"/>
      <c r="I6" s="66" t="s">
        <v>27</v>
      </c>
      <c r="J6" s="67">
        <v>682</v>
      </c>
      <c r="K6" s="99" t="s">
        <v>166</v>
      </c>
      <c r="L6" s="99"/>
    </row>
    <row r="7" spans="1:12" s="2" customFormat="1" ht="292.5" customHeight="1">
      <c r="A7" s="11">
        <v>2</v>
      </c>
      <c r="B7" s="61">
        <v>42771</v>
      </c>
      <c r="C7" s="62" t="s">
        <v>30</v>
      </c>
      <c r="D7" s="63" t="s">
        <v>31</v>
      </c>
      <c r="E7" s="62" t="s">
        <v>29</v>
      </c>
      <c r="F7" s="64"/>
      <c r="G7" s="64">
        <v>498</v>
      </c>
      <c r="H7" s="64"/>
      <c r="I7" s="68" t="s">
        <v>121</v>
      </c>
      <c r="J7" s="67">
        <v>28691</v>
      </c>
      <c r="K7" s="100" t="s">
        <v>32</v>
      </c>
      <c r="L7" s="101"/>
    </row>
    <row r="8" spans="1:15" ht="33" customHeight="1">
      <c r="A8" s="96" t="s">
        <v>34</v>
      </c>
      <c r="B8" s="96"/>
      <c r="C8" s="96"/>
      <c r="D8" s="96"/>
      <c r="E8" s="96"/>
      <c r="F8" s="15">
        <f>SUM(F6:F7)</f>
        <v>13</v>
      </c>
      <c r="G8" s="15">
        <f>SUM(G6:G7)</f>
        <v>498</v>
      </c>
      <c r="H8" s="15">
        <f>SUM(H6:H7)</f>
        <v>0</v>
      </c>
      <c r="I8" s="91"/>
      <c r="J8" s="56">
        <f>SUM(J6:J7)</f>
        <v>29373</v>
      </c>
      <c r="K8" s="92" t="s">
        <v>14</v>
      </c>
      <c r="L8" s="92"/>
      <c r="M8" s="93"/>
      <c r="O8" s="3"/>
    </row>
    <row r="9" spans="1:15" ht="33" customHeight="1">
      <c r="A9" s="84" t="s">
        <v>35</v>
      </c>
      <c r="B9" s="84"/>
      <c r="C9" s="84"/>
      <c r="D9" s="84"/>
      <c r="E9" s="84"/>
      <c r="F9" s="94" t="s">
        <v>120</v>
      </c>
      <c r="G9" s="94"/>
      <c r="H9" s="94"/>
      <c r="I9" s="91"/>
      <c r="J9" s="56"/>
      <c r="K9" s="16"/>
      <c r="L9" s="16"/>
      <c r="M9" s="93"/>
      <c r="O9" s="3"/>
    </row>
    <row r="10" spans="1:15" ht="16.5" customHeight="1" thickBot="1">
      <c r="A10" s="84" t="s">
        <v>36</v>
      </c>
      <c r="B10" s="84"/>
      <c r="C10" s="84"/>
      <c r="D10" s="84"/>
      <c r="E10" s="84"/>
      <c r="F10" s="95" t="s">
        <v>33</v>
      </c>
      <c r="G10" s="95"/>
      <c r="H10" s="95"/>
      <c r="I10" s="91"/>
      <c r="J10" s="56"/>
      <c r="K10" s="16"/>
      <c r="L10" s="16"/>
      <c r="M10" s="93"/>
      <c r="O10" s="3"/>
    </row>
    <row r="11" spans="1:15" ht="31.5" customHeight="1" thickBot="1">
      <c r="A11" s="84"/>
      <c r="B11" s="84"/>
      <c r="C11" s="84"/>
      <c r="D11" s="84"/>
      <c r="E11" s="84"/>
      <c r="F11" s="85"/>
      <c r="G11" s="86"/>
      <c r="H11" s="87"/>
      <c r="I11" s="91"/>
      <c r="J11" s="25">
        <f>J8*6.383</f>
        <v>187487.859</v>
      </c>
      <c r="K11" s="88" t="s">
        <v>37</v>
      </c>
      <c r="L11" s="88"/>
      <c r="N11" s="4"/>
      <c r="O11" s="4"/>
    </row>
    <row r="12" spans="1:12" ht="16.5" customHeight="1" thickBot="1">
      <c r="A12" s="84"/>
      <c r="B12" s="84"/>
      <c r="C12" s="84"/>
      <c r="D12" s="84"/>
      <c r="E12" s="84"/>
      <c r="F12" s="89"/>
      <c r="G12" s="90"/>
      <c r="H12" s="90"/>
      <c r="I12" s="91"/>
      <c r="J12" s="17"/>
      <c r="K12" s="17"/>
      <c r="L12" s="17"/>
    </row>
    <row r="13" spans="1:12" ht="12" customHeight="1">
      <c r="A13" s="19"/>
      <c r="B13" s="20"/>
      <c r="C13" s="21"/>
      <c r="D13" s="22"/>
      <c r="E13" s="22"/>
      <c r="F13" s="23"/>
      <c r="G13" s="23"/>
      <c r="H13" s="23"/>
      <c r="I13" s="22"/>
      <c r="J13" s="24"/>
      <c r="K13" s="24"/>
      <c r="L13" s="24"/>
    </row>
    <row r="14" spans="2:12" ht="18" customHeight="1">
      <c r="B14" s="8"/>
      <c r="C14" s="8"/>
      <c r="D14" s="9"/>
      <c r="E14" s="9"/>
      <c r="F14" s="8"/>
      <c r="G14" s="8"/>
      <c r="H14" s="9"/>
      <c r="I14" s="8"/>
      <c r="J14" s="8"/>
      <c r="K14" s="8"/>
      <c r="L14" s="8"/>
    </row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>
      <c r="F2101" s="4"/>
    </row>
  </sheetData>
  <sheetProtection/>
  <mergeCells count="24">
    <mergeCell ref="K5:L5"/>
    <mergeCell ref="K6:L6"/>
    <mergeCell ref="K7:L7"/>
    <mergeCell ref="A11:E11"/>
    <mergeCell ref="F11:H11"/>
    <mergeCell ref="K11:L11"/>
    <mergeCell ref="A12:E12"/>
    <mergeCell ref="F12:H12"/>
    <mergeCell ref="I8:I12"/>
    <mergeCell ref="K8:L8"/>
    <mergeCell ref="M8:M10"/>
    <mergeCell ref="A9:E9"/>
    <mergeCell ref="F9:H9"/>
    <mergeCell ref="A10:E10"/>
    <mergeCell ref="F10:H10"/>
    <mergeCell ref="A8:E8"/>
    <mergeCell ref="A1:L2"/>
    <mergeCell ref="A3:A4"/>
    <mergeCell ref="D3:D4"/>
    <mergeCell ref="E3:E4"/>
    <mergeCell ref="F3:H3"/>
    <mergeCell ref="I3:I4"/>
    <mergeCell ref="K3:L4"/>
    <mergeCell ref="B4:C4"/>
  </mergeCells>
  <printOptions/>
  <pageMargins left="0.7" right="0.7" top="0.75" bottom="0.75" header="0.3" footer="0.3"/>
  <pageSetup horizontalDpi="600" verticalDpi="600" orientation="landscape" paperSize="9" scale="48" r:id="rId1"/>
  <rowBreaks count="1" manualBreakCount="1">
    <brk id="7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75" zoomScaleNormal="70" zoomScaleSheetLayoutView="75" zoomScalePageLayoutView="0" workbookViewId="0" topLeftCell="A1">
      <selection activeCell="G2115" sqref="G2115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78.003906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98" t="s">
        <v>182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2" customFormat="1" ht="58.5" customHeight="1">
      <c r="A3" s="96" t="s">
        <v>0</v>
      </c>
      <c r="B3" s="18" t="s">
        <v>1</v>
      </c>
      <c r="C3" s="18" t="s">
        <v>2</v>
      </c>
      <c r="D3" s="96" t="s">
        <v>3</v>
      </c>
      <c r="E3" s="96" t="s">
        <v>4</v>
      </c>
      <c r="F3" s="96" t="s">
        <v>5</v>
      </c>
      <c r="G3" s="96"/>
      <c r="H3" s="96"/>
      <c r="I3" s="96" t="s">
        <v>6</v>
      </c>
      <c r="J3" s="11" t="s">
        <v>7</v>
      </c>
      <c r="K3" s="96" t="s">
        <v>8</v>
      </c>
      <c r="L3" s="96"/>
    </row>
    <row r="4" spans="1:12" s="2" customFormat="1" ht="32.25" customHeight="1">
      <c r="A4" s="96"/>
      <c r="B4" s="96" t="s">
        <v>9</v>
      </c>
      <c r="C4" s="96"/>
      <c r="D4" s="96"/>
      <c r="E4" s="96"/>
      <c r="F4" s="11" t="s">
        <v>10</v>
      </c>
      <c r="G4" s="11" t="s">
        <v>11</v>
      </c>
      <c r="H4" s="11" t="s">
        <v>12</v>
      </c>
      <c r="I4" s="96"/>
      <c r="J4" s="11" t="s">
        <v>13</v>
      </c>
      <c r="K4" s="96"/>
      <c r="L4" s="96"/>
    </row>
    <row r="5" spans="1:12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96">
        <v>11</v>
      </c>
      <c r="L5" s="96"/>
    </row>
    <row r="6" spans="1:12" s="2" customFormat="1" ht="15.75">
      <c r="A6" s="11">
        <v>1</v>
      </c>
      <c r="B6" s="12"/>
      <c r="C6" s="10"/>
      <c r="D6" s="11"/>
      <c r="E6" s="10"/>
      <c r="F6" s="10"/>
      <c r="G6" s="10"/>
      <c r="H6" s="10"/>
      <c r="I6" s="11"/>
      <c r="J6" s="26"/>
      <c r="K6" s="103"/>
      <c r="L6" s="104"/>
    </row>
    <row r="7" spans="1:12" s="2" customFormat="1" ht="15.75">
      <c r="A7" s="11"/>
      <c r="B7" s="12"/>
      <c r="C7" s="10"/>
      <c r="D7" s="14"/>
      <c r="E7" s="10"/>
      <c r="F7" s="10"/>
      <c r="G7" s="10"/>
      <c r="H7" s="10"/>
      <c r="I7" s="27"/>
      <c r="J7" s="26"/>
      <c r="K7" s="102"/>
      <c r="L7" s="102"/>
    </row>
    <row r="8" spans="1:15" ht="33" customHeight="1">
      <c r="A8" s="96" t="s">
        <v>38</v>
      </c>
      <c r="B8" s="96"/>
      <c r="C8" s="96"/>
      <c r="D8" s="96"/>
      <c r="E8" s="96"/>
      <c r="F8" s="15">
        <f>SUM(F7:F7)</f>
        <v>0</v>
      </c>
      <c r="G8" s="15">
        <f>SUM(G7:G7)</f>
        <v>0</v>
      </c>
      <c r="H8" s="15">
        <f>SUM(H7:H7)</f>
        <v>0</v>
      </c>
      <c r="I8" s="91"/>
      <c r="J8" s="15">
        <f>SUM(J6:J7)</f>
        <v>0</v>
      </c>
      <c r="K8" s="92" t="s">
        <v>14</v>
      </c>
      <c r="L8" s="92"/>
      <c r="M8" s="93"/>
      <c r="O8" s="3"/>
    </row>
    <row r="9" spans="1:15" ht="33" customHeight="1">
      <c r="A9" s="84" t="s">
        <v>39</v>
      </c>
      <c r="B9" s="84"/>
      <c r="C9" s="84"/>
      <c r="D9" s="84"/>
      <c r="E9" s="84"/>
      <c r="F9" s="94"/>
      <c r="G9" s="94"/>
      <c r="H9" s="94"/>
      <c r="I9" s="91"/>
      <c r="J9" s="13"/>
      <c r="K9" s="16"/>
      <c r="L9" s="16"/>
      <c r="M9" s="93"/>
      <c r="O9" s="3"/>
    </row>
    <row r="10" spans="1:15" ht="16.5" customHeight="1" thickBot="1">
      <c r="A10" s="84" t="s">
        <v>40</v>
      </c>
      <c r="B10" s="84"/>
      <c r="C10" s="84"/>
      <c r="D10" s="84"/>
      <c r="E10" s="84"/>
      <c r="F10" s="95" t="s">
        <v>41</v>
      </c>
      <c r="G10" s="95"/>
      <c r="H10" s="95"/>
      <c r="I10" s="91"/>
      <c r="J10" s="13"/>
      <c r="K10" s="16"/>
      <c r="L10" s="16"/>
      <c r="M10" s="93"/>
      <c r="O10" s="3"/>
    </row>
    <row r="11" spans="1:15" ht="31.5" customHeight="1" thickBot="1">
      <c r="A11" s="84"/>
      <c r="B11" s="84"/>
      <c r="C11" s="84"/>
      <c r="D11" s="84"/>
      <c r="E11" s="84"/>
      <c r="F11" s="85"/>
      <c r="G11" s="86"/>
      <c r="H11" s="87"/>
      <c r="I11" s="91"/>
      <c r="J11" s="25">
        <f>J8*6.383</f>
        <v>0</v>
      </c>
      <c r="K11" s="88" t="s">
        <v>37</v>
      </c>
      <c r="L11" s="88"/>
      <c r="N11" s="4"/>
      <c r="O11" s="4"/>
    </row>
    <row r="12" spans="1:12" ht="16.5" customHeight="1" thickBot="1">
      <c r="A12" s="84"/>
      <c r="B12" s="84"/>
      <c r="C12" s="84"/>
      <c r="D12" s="84"/>
      <c r="E12" s="84"/>
      <c r="F12" s="89"/>
      <c r="G12" s="90"/>
      <c r="H12" s="90"/>
      <c r="I12" s="91"/>
      <c r="J12" s="17"/>
      <c r="K12" s="17"/>
      <c r="L12" s="17"/>
    </row>
    <row r="13" spans="1:12" ht="12" customHeight="1">
      <c r="A13" s="19"/>
      <c r="B13" s="20"/>
      <c r="C13" s="21"/>
      <c r="D13" s="22"/>
      <c r="E13" s="22"/>
      <c r="F13" s="23"/>
      <c r="G13" s="23"/>
      <c r="H13" s="23"/>
      <c r="I13" s="22"/>
      <c r="J13" s="24"/>
      <c r="K13" s="24"/>
      <c r="L13" s="24"/>
    </row>
    <row r="14" spans="2:12" ht="18" customHeight="1">
      <c r="B14" s="8"/>
      <c r="C14" s="8"/>
      <c r="D14" s="9"/>
      <c r="E14" s="9"/>
      <c r="F14" s="8"/>
      <c r="G14" s="8"/>
      <c r="H14" s="9"/>
      <c r="I14" s="8"/>
      <c r="J14" s="8"/>
      <c r="K14" s="8"/>
      <c r="L14" s="8"/>
    </row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</sheetData>
  <sheetProtection/>
  <mergeCells count="24">
    <mergeCell ref="A1:L2"/>
    <mergeCell ref="A3:A4"/>
    <mergeCell ref="D3:D4"/>
    <mergeCell ref="E3:E4"/>
    <mergeCell ref="F3:H3"/>
    <mergeCell ref="I3:I4"/>
    <mergeCell ref="K3:L4"/>
    <mergeCell ref="B4:C4"/>
    <mergeCell ref="M8:M10"/>
    <mergeCell ref="A9:E9"/>
    <mergeCell ref="F9:H9"/>
    <mergeCell ref="A10:E10"/>
    <mergeCell ref="F10:H10"/>
    <mergeCell ref="A8:E8"/>
    <mergeCell ref="A12:E12"/>
    <mergeCell ref="F12:H12"/>
    <mergeCell ref="I8:I12"/>
    <mergeCell ref="K8:L8"/>
    <mergeCell ref="K5:L5"/>
    <mergeCell ref="K7:L7"/>
    <mergeCell ref="A11:E11"/>
    <mergeCell ref="F11:H11"/>
    <mergeCell ref="K11:L11"/>
    <mergeCell ref="K6:L6"/>
  </mergeCells>
  <printOptions/>
  <pageMargins left="0.7" right="0.7" top="0.75" bottom="0.75" header="0.3" footer="0.3"/>
  <pageSetup horizontalDpi="600" verticalDpi="600" orientation="landscape" paperSize="9" scale="48" r:id="rId1"/>
  <rowBreaks count="1" manualBreakCount="1">
    <brk id="7" max="11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75" zoomScaleNormal="70" zoomScaleSheetLayoutView="75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1" customWidth="1"/>
    <col min="2" max="2" width="14.625" style="5" customWidth="1"/>
    <col min="3" max="3" width="8.875" style="6" customWidth="1"/>
    <col min="4" max="4" width="38.875" style="1" customWidth="1"/>
    <col min="5" max="5" width="10.875" style="1" customWidth="1"/>
    <col min="6" max="6" width="10.50390625" style="1" customWidth="1"/>
    <col min="7" max="7" width="9.875" style="1" customWidth="1"/>
    <col min="8" max="8" width="7.50390625" style="1" bestFit="1" customWidth="1"/>
    <col min="9" max="9" width="78.00390625" style="1" customWidth="1"/>
    <col min="10" max="10" width="12.00390625" style="7" customWidth="1"/>
    <col min="11" max="11" width="15.375" style="7" customWidth="1"/>
    <col min="12" max="12" width="38.75390625" style="7" customWidth="1"/>
    <col min="13" max="16384" width="8.75390625" style="1" customWidth="1"/>
  </cols>
  <sheetData>
    <row r="1" spans="1:12" ht="22.5" customHeight="1">
      <c r="A1" s="98" t="s">
        <v>183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2" customFormat="1" ht="58.5" customHeight="1">
      <c r="A3" s="96" t="s">
        <v>0</v>
      </c>
      <c r="B3" s="18" t="s">
        <v>1</v>
      </c>
      <c r="C3" s="18" t="s">
        <v>2</v>
      </c>
      <c r="D3" s="96" t="s">
        <v>3</v>
      </c>
      <c r="E3" s="96" t="s">
        <v>4</v>
      </c>
      <c r="F3" s="96" t="s">
        <v>5</v>
      </c>
      <c r="G3" s="96"/>
      <c r="H3" s="96"/>
      <c r="I3" s="96" t="s">
        <v>6</v>
      </c>
      <c r="J3" s="11" t="s">
        <v>7</v>
      </c>
      <c r="K3" s="96" t="s">
        <v>8</v>
      </c>
      <c r="L3" s="96"/>
    </row>
    <row r="4" spans="1:12" s="2" customFormat="1" ht="32.25" customHeight="1">
      <c r="A4" s="96"/>
      <c r="B4" s="96" t="s">
        <v>9</v>
      </c>
      <c r="C4" s="96"/>
      <c r="D4" s="96"/>
      <c r="E4" s="96"/>
      <c r="F4" s="11" t="s">
        <v>10</v>
      </c>
      <c r="G4" s="11" t="s">
        <v>11</v>
      </c>
      <c r="H4" s="11" t="s">
        <v>12</v>
      </c>
      <c r="I4" s="96"/>
      <c r="J4" s="11" t="s">
        <v>13</v>
      </c>
      <c r="K4" s="96"/>
      <c r="L4" s="96"/>
    </row>
    <row r="5" spans="1:12" s="2" customFormat="1" ht="20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96">
        <v>11</v>
      </c>
      <c r="L5" s="96"/>
    </row>
    <row r="6" spans="1:12" s="2" customFormat="1" ht="135" customHeight="1">
      <c r="A6" s="64">
        <v>1</v>
      </c>
      <c r="B6" s="61">
        <v>42840</v>
      </c>
      <c r="C6" s="62" t="s">
        <v>42</v>
      </c>
      <c r="D6" s="64" t="s">
        <v>48</v>
      </c>
      <c r="E6" s="62" t="s">
        <v>43</v>
      </c>
      <c r="F6" s="62"/>
      <c r="G6" s="62" t="s">
        <v>44</v>
      </c>
      <c r="H6" s="62"/>
      <c r="I6" s="71" t="s">
        <v>51</v>
      </c>
      <c r="J6" s="76">
        <v>4020</v>
      </c>
      <c r="K6" s="105" t="s">
        <v>52</v>
      </c>
      <c r="L6" s="106"/>
    </row>
    <row r="7" spans="1:12" s="2" customFormat="1" ht="114.75" customHeight="1">
      <c r="A7" s="64">
        <v>2</v>
      </c>
      <c r="B7" s="61">
        <v>42840</v>
      </c>
      <c r="C7" s="62" t="s">
        <v>45</v>
      </c>
      <c r="D7" s="63" t="s">
        <v>53</v>
      </c>
      <c r="E7" s="62" t="s">
        <v>46</v>
      </c>
      <c r="F7" s="62" t="s">
        <v>47</v>
      </c>
      <c r="G7" s="62"/>
      <c r="H7" s="62"/>
      <c r="I7" s="77" t="s">
        <v>54</v>
      </c>
      <c r="J7" s="76">
        <v>781</v>
      </c>
      <c r="K7" s="107" t="s">
        <v>55</v>
      </c>
      <c r="L7" s="107"/>
    </row>
    <row r="8" spans="1:15" ht="33" customHeight="1">
      <c r="A8" s="96" t="s">
        <v>67</v>
      </c>
      <c r="B8" s="96"/>
      <c r="C8" s="96"/>
      <c r="D8" s="96"/>
      <c r="E8" s="96"/>
      <c r="F8" s="32" t="str">
        <f>F7</f>
        <v>13</v>
      </c>
      <c r="G8" s="32" t="str">
        <f>G6</f>
        <v>119</v>
      </c>
      <c r="H8" s="32">
        <v>0</v>
      </c>
      <c r="I8" s="91"/>
      <c r="J8" s="26">
        <f>SUM(J6:J7)</f>
        <v>4801</v>
      </c>
      <c r="K8" s="92" t="s">
        <v>14</v>
      </c>
      <c r="L8" s="92"/>
      <c r="M8" s="93"/>
      <c r="O8" s="3"/>
    </row>
    <row r="9" spans="1:15" ht="33" customHeight="1">
      <c r="A9" s="84" t="s">
        <v>49</v>
      </c>
      <c r="B9" s="84"/>
      <c r="C9" s="84"/>
      <c r="D9" s="84"/>
      <c r="E9" s="84"/>
      <c r="F9" s="108">
        <f>F8+G8</f>
        <v>132</v>
      </c>
      <c r="G9" s="108"/>
      <c r="H9" s="108"/>
      <c r="I9" s="91"/>
      <c r="J9" s="13"/>
      <c r="K9" s="16"/>
      <c r="L9" s="16"/>
      <c r="M9" s="93"/>
      <c r="O9" s="3"/>
    </row>
    <row r="10" spans="1:15" ht="16.5" customHeight="1" thickBot="1">
      <c r="A10" s="84" t="s">
        <v>50</v>
      </c>
      <c r="B10" s="84"/>
      <c r="C10" s="84"/>
      <c r="D10" s="84"/>
      <c r="E10" s="84"/>
      <c r="F10" s="95" t="s">
        <v>33</v>
      </c>
      <c r="G10" s="95"/>
      <c r="H10" s="95"/>
      <c r="I10" s="91"/>
      <c r="J10" s="13"/>
      <c r="K10" s="16"/>
      <c r="L10" s="16"/>
      <c r="M10" s="93"/>
      <c r="O10" s="3"/>
    </row>
    <row r="11" spans="1:15" ht="31.5" customHeight="1" thickBot="1">
      <c r="A11" s="84"/>
      <c r="B11" s="84"/>
      <c r="C11" s="84"/>
      <c r="D11" s="84"/>
      <c r="E11" s="84"/>
      <c r="F11" s="85"/>
      <c r="G11" s="86"/>
      <c r="H11" s="87"/>
      <c r="I11" s="91"/>
      <c r="J11" s="25">
        <f>J8*6.383</f>
        <v>30644.783</v>
      </c>
      <c r="K11" s="88" t="s">
        <v>37</v>
      </c>
      <c r="L11" s="88"/>
      <c r="N11" s="4"/>
      <c r="O11" s="4"/>
    </row>
    <row r="12" spans="1:12" ht="16.5" customHeight="1" thickBot="1">
      <c r="A12" s="84"/>
      <c r="B12" s="84"/>
      <c r="C12" s="84"/>
      <c r="D12" s="84"/>
      <c r="E12" s="84"/>
      <c r="F12" s="89"/>
      <c r="G12" s="90"/>
      <c r="H12" s="90"/>
      <c r="I12" s="91"/>
      <c r="J12" s="17"/>
      <c r="K12" s="17"/>
      <c r="L12" s="17"/>
    </row>
    <row r="13" spans="1:12" ht="12" customHeight="1">
      <c r="A13" s="19"/>
      <c r="B13" s="20"/>
      <c r="C13" s="21"/>
      <c r="D13" s="22"/>
      <c r="E13" s="22"/>
      <c r="F13" s="23"/>
      <c r="G13" s="23"/>
      <c r="H13" s="23"/>
      <c r="I13" s="22"/>
      <c r="J13" s="24"/>
      <c r="K13" s="24"/>
      <c r="L13" s="24"/>
    </row>
    <row r="14" spans="2:12" ht="18" customHeight="1">
      <c r="B14" s="8"/>
      <c r="C14" s="8"/>
      <c r="D14" s="9"/>
      <c r="E14" s="9"/>
      <c r="F14" s="8"/>
      <c r="G14" s="8"/>
      <c r="H14" s="9"/>
      <c r="I14" s="8"/>
      <c r="J14" s="8"/>
      <c r="K14" s="8"/>
      <c r="L14" s="8"/>
    </row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</sheetData>
  <sheetProtection/>
  <mergeCells count="24">
    <mergeCell ref="M8:M10"/>
    <mergeCell ref="A9:E9"/>
    <mergeCell ref="F9:H9"/>
    <mergeCell ref="A10:E10"/>
    <mergeCell ref="F10:H10"/>
    <mergeCell ref="A8:E8"/>
    <mergeCell ref="F12:H12"/>
    <mergeCell ref="F11:H11"/>
    <mergeCell ref="A11:E11"/>
    <mergeCell ref="A12:E12"/>
    <mergeCell ref="K5:L5"/>
    <mergeCell ref="K6:L6"/>
    <mergeCell ref="K7:L7"/>
    <mergeCell ref="I8:I12"/>
    <mergeCell ref="K8:L8"/>
    <mergeCell ref="K11:L11"/>
    <mergeCell ref="A1:L2"/>
    <mergeCell ref="A3:A4"/>
    <mergeCell ref="D3:D4"/>
    <mergeCell ref="E3:E4"/>
    <mergeCell ref="F3:H3"/>
    <mergeCell ref="I3:I4"/>
    <mergeCell ref="K3:L4"/>
    <mergeCell ref="B4:C4"/>
  </mergeCells>
  <printOptions/>
  <pageMargins left="0.7" right="0.7" top="0.75" bottom="0.75" header="0.3" footer="0.3"/>
  <pageSetup horizontalDpi="600" verticalDpi="600" orientation="landscape" paperSize="9" scale="48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="70" zoomScaleNormal="70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38.75390625" style="52" customWidth="1"/>
    <col min="13" max="16384" width="8.75390625" style="33" customWidth="1"/>
  </cols>
  <sheetData>
    <row r="1" spans="1:12" ht="22.5" customHeight="1">
      <c r="A1" s="123" t="s">
        <v>184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4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10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63">
      <c r="A6" s="28">
        <v>1</v>
      </c>
      <c r="B6" s="69">
        <v>42865</v>
      </c>
      <c r="C6" s="70" t="s">
        <v>59</v>
      </c>
      <c r="D6" s="64" t="s">
        <v>60</v>
      </c>
      <c r="E6" s="71" t="s">
        <v>61</v>
      </c>
      <c r="F6" s="71"/>
      <c r="G6" s="71">
        <v>40</v>
      </c>
      <c r="H6" s="71"/>
      <c r="I6" s="71" t="s">
        <v>62</v>
      </c>
      <c r="J6" s="72">
        <v>1494.7200000000003</v>
      </c>
      <c r="K6" s="105" t="s">
        <v>63</v>
      </c>
      <c r="L6" s="106"/>
    </row>
    <row r="7" spans="1:12" s="35" customFormat="1" ht="290.25" customHeight="1">
      <c r="A7" s="28">
        <v>2</v>
      </c>
      <c r="B7" s="69">
        <v>42872</v>
      </c>
      <c r="C7" s="70" t="s">
        <v>56</v>
      </c>
      <c r="D7" s="71" t="s">
        <v>57</v>
      </c>
      <c r="E7" s="70" t="s">
        <v>58</v>
      </c>
      <c r="F7" s="73">
        <v>218</v>
      </c>
      <c r="G7" s="70"/>
      <c r="H7" s="70"/>
      <c r="I7" s="71" t="s">
        <v>68</v>
      </c>
      <c r="J7" s="72">
        <v>6594.52</v>
      </c>
      <c r="K7" s="111" t="s">
        <v>76</v>
      </c>
      <c r="L7" s="112"/>
    </row>
    <row r="8" spans="1:15" ht="33" customHeight="1">
      <c r="A8" s="110" t="s">
        <v>64</v>
      </c>
      <c r="B8" s="110"/>
      <c r="C8" s="110"/>
      <c r="D8" s="110"/>
      <c r="E8" s="110"/>
      <c r="F8" s="54">
        <f>SUM(F6:F7)</f>
        <v>218</v>
      </c>
      <c r="G8" s="54">
        <f>SUM(G6:G7)</f>
        <v>40</v>
      </c>
      <c r="H8" s="54">
        <f>SUM(H6:H7)</f>
        <v>0</v>
      </c>
      <c r="I8" s="118"/>
      <c r="J8" s="32">
        <f>SUM(J7:J7)</f>
        <v>6594.52</v>
      </c>
      <c r="K8" s="119" t="s">
        <v>14</v>
      </c>
      <c r="L8" s="119"/>
      <c r="M8" s="53"/>
      <c r="O8" s="39"/>
    </row>
    <row r="9" spans="1:15" ht="33" customHeight="1">
      <c r="A9" s="120" t="s">
        <v>65</v>
      </c>
      <c r="B9" s="120"/>
      <c r="C9" s="120"/>
      <c r="D9" s="120"/>
      <c r="E9" s="120"/>
      <c r="F9" s="113">
        <f>F8+G8</f>
        <v>258</v>
      </c>
      <c r="G9" s="113"/>
      <c r="H9" s="113"/>
      <c r="I9" s="118"/>
      <c r="J9" s="38"/>
      <c r="K9" s="40"/>
      <c r="L9" s="40"/>
      <c r="M9" s="53"/>
      <c r="O9" s="39"/>
    </row>
    <row r="10" spans="1:15" ht="16.5" customHeight="1" thickBot="1">
      <c r="A10" s="120" t="s">
        <v>66</v>
      </c>
      <c r="B10" s="120"/>
      <c r="C10" s="120"/>
      <c r="D10" s="120"/>
      <c r="E10" s="120"/>
      <c r="F10" s="114" t="s">
        <v>33</v>
      </c>
      <c r="G10" s="114"/>
      <c r="H10" s="114"/>
      <c r="I10" s="118"/>
      <c r="J10" s="38"/>
      <c r="K10" s="40"/>
      <c r="L10" s="40"/>
      <c r="M10" s="53"/>
      <c r="O10" s="39"/>
    </row>
    <row r="11" spans="1:15" ht="31.5" customHeight="1" thickBot="1">
      <c r="A11" s="120"/>
      <c r="B11" s="120"/>
      <c r="C11" s="120"/>
      <c r="D11" s="120"/>
      <c r="E11" s="120"/>
      <c r="F11" s="115"/>
      <c r="G11" s="116"/>
      <c r="H11" s="117"/>
      <c r="I11" s="118"/>
      <c r="J11" s="25">
        <f>J8*6.383</f>
        <v>42092.82116</v>
      </c>
      <c r="K11" s="109" t="s">
        <v>37</v>
      </c>
      <c r="L11" s="109"/>
      <c r="N11" s="41"/>
      <c r="O11" s="41"/>
    </row>
    <row r="12" spans="1:12" ht="16.5" customHeight="1" thickBot="1">
      <c r="A12" s="120"/>
      <c r="B12" s="120"/>
      <c r="C12" s="120"/>
      <c r="D12" s="120"/>
      <c r="E12" s="120"/>
      <c r="F12" s="121"/>
      <c r="G12" s="122"/>
      <c r="H12" s="122"/>
      <c r="I12" s="118"/>
      <c r="J12" s="42"/>
      <c r="K12" s="42"/>
      <c r="L12" s="42"/>
    </row>
    <row r="13" spans="1:12" ht="12" customHeight="1">
      <c r="A13" s="43"/>
      <c r="B13" s="44"/>
      <c r="C13" s="45"/>
      <c r="D13" s="46"/>
      <c r="E13" s="46"/>
      <c r="F13" s="47"/>
      <c r="G13" s="47"/>
      <c r="H13" s="47"/>
      <c r="I13" s="46"/>
      <c r="J13" s="47"/>
      <c r="K13" s="47"/>
      <c r="L13" s="47"/>
    </row>
    <row r="14" spans="2:12" ht="18" customHeight="1">
      <c r="B14" s="48"/>
      <c r="C14" s="48"/>
      <c r="D14" s="49"/>
      <c r="E14" s="49"/>
      <c r="F14" s="48"/>
      <c r="G14" s="48"/>
      <c r="H14" s="49"/>
      <c r="I14" s="48"/>
      <c r="J14" s="48"/>
      <c r="K14" s="48"/>
      <c r="L14" s="48"/>
    </row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</sheetData>
  <sheetProtection/>
  <mergeCells count="23">
    <mergeCell ref="A1:L2"/>
    <mergeCell ref="A3:A4"/>
    <mergeCell ref="D3:D4"/>
    <mergeCell ref="E3:E4"/>
    <mergeCell ref="F3:H3"/>
    <mergeCell ref="I3:I4"/>
    <mergeCell ref="K3:L4"/>
    <mergeCell ref="B4:C4"/>
    <mergeCell ref="A8:E8"/>
    <mergeCell ref="I8:I12"/>
    <mergeCell ref="K8:L8"/>
    <mergeCell ref="A12:E12"/>
    <mergeCell ref="F12:H12"/>
    <mergeCell ref="A9:E9"/>
    <mergeCell ref="A10:E10"/>
    <mergeCell ref="A11:E11"/>
    <mergeCell ref="K6:L6"/>
    <mergeCell ref="K11:L11"/>
    <mergeCell ref="K5:L5"/>
    <mergeCell ref="K7:L7"/>
    <mergeCell ref="F9:H9"/>
    <mergeCell ref="F10:H10"/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="70" zoomScaleNormal="70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38.75390625" style="52" customWidth="1"/>
    <col min="13" max="16384" width="8.75390625" style="33" customWidth="1"/>
  </cols>
  <sheetData>
    <row r="1" spans="1:12" ht="22.5" customHeight="1">
      <c r="A1" s="123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10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126">
      <c r="A6" s="28">
        <v>1</v>
      </c>
      <c r="B6" s="69">
        <v>42912</v>
      </c>
      <c r="C6" s="70" t="s">
        <v>73</v>
      </c>
      <c r="D6" s="64" t="s">
        <v>74</v>
      </c>
      <c r="E6" s="71" t="s">
        <v>75</v>
      </c>
      <c r="F6" s="73"/>
      <c r="G6" s="73"/>
      <c r="H6" s="73">
        <v>115</v>
      </c>
      <c r="I6" s="71" t="s">
        <v>77</v>
      </c>
      <c r="J6" s="72">
        <v>626.6925000000001</v>
      </c>
      <c r="K6" s="105" t="s">
        <v>78</v>
      </c>
      <c r="L6" s="106"/>
    </row>
    <row r="7" spans="1:12" s="35" customFormat="1" ht="15.75">
      <c r="A7" s="28"/>
      <c r="B7" s="36"/>
      <c r="C7" s="37"/>
      <c r="D7" s="28"/>
      <c r="E7" s="37"/>
      <c r="F7" s="54"/>
      <c r="G7" s="37"/>
      <c r="H7" s="37"/>
      <c r="I7" s="28"/>
      <c r="J7" s="25"/>
      <c r="K7" s="124"/>
      <c r="L7" s="125"/>
    </row>
    <row r="8" spans="1:12" s="35" customFormat="1" ht="15.75">
      <c r="A8" s="28"/>
      <c r="B8" s="36"/>
      <c r="C8" s="37"/>
      <c r="D8" s="31"/>
      <c r="E8" s="37"/>
      <c r="F8" s="37"/>
      <c r="G8" s="37"/>
      <c r="H8" s="37"/>
      <c r="I8" s="30"/>
      <c r="J8" s="29"/>
      <c r="K8" s="126"/>
      <c r="L8" s="126"/>
    </row>
    <row r="9" spans="1:15" ht="33" customHeight="1">
      <c r="A9" s="110" t="s">
        <v>70</v>
      </c>
      <c r="B9" s="110"/>
      <c r="C9" s="110"/>
      <c r="D9" s="110"/>
      <c r="E9" s="110"/>
      <c r="F9" s="54">
        <f>SUM(F6:F8)</f>
        <v>0</v>
      </c>
      <c r="G9" s="54">
        <f>SUM(G6:G8)</f>
        <v>0</v>
      </c>
      <c r="H9" s="54">
        <f>SUM(H6:H8)</f>
        <v>115</v>
      </c>
      <c r="I9" s="118"/>
      <c r="J9" s="32">
        <f>J6</f>
        <v>626.6925000000001</v>
      </c>
      <c r="K9" s="119" t="s">
        <v>14</v>
      </c>
      <c r="L9" s="119"/>
      <c r="M9" s="53"/>
      <c r="O9" s="39"/>
    </row>
    <row r="10" spans="1:15" ht="33" customHeight="1">
      <c r="A10" s="120" t="s">
        <v>71</v>
      </c>
      <c r="B10" s="120"/>
      <c r="C10" s="120"/>
      <c r="D10" s="120"/>
      <c r="E10" s="120"/>
      <c r="F10" s="113">
        <f>F9+G9+H9</f>
        <v>115</v>
      </c>
      <c r="G10" s="113"/>
      <c r="H10" s="113"/>
      <c r="I10" s="118"/>
      <c r="J10" s="38"/>
      <c r="K10" s="40"/>
      <c r="L10" s="40"/>
      <c r="M10" s="53"/>
      <c r="O10" s="39"/>
    </row>
    <row r="11" spans="1:15" ht="16.5" customHeight="1" thickBot="1">
      <c r="A11" s="120" t="s">
        <v>72</v>
      </c>
      <c r="B11" s="120"/>
      <c r="C11" s="120"/>
      <c r="D11" s="120"/>
      <c r="E11" s="120"/>
      <c r="F11" s="114" t="s">
        <v>23</v>
      </c>
      <c r="G11" s="114"/>
      <c r="H11" s="114"/>
      <c r="I11" s="118"/>
      <c r="J11" s="38"/>
      <c r="K11" s="40"/>
      <c r="L11" s="40"/>
      <c r="M11" s="53"/>
      <c r="O11" s="39"/>
    </row>
    <row r="12" spans="1:15" ht="31.5" customHeight="1" thickBot="1">
      <c r="A12" s="120"/>
      <c r="B12" s="120"/>
      <c r="C12" s="120"/>
      <c r="D12" s="120"/>
      <c r="E12" s="120"/>
      <c r="F12" s="115"/>
      <c r="G12" s="116"/>
      <c r="H12" s="117"/>
      <c r="I12" s="118"/>
      <c r="J12" s="25">
        <f>J9*6.383</f>
        <v>4000.1782275000005</v>
      </c>
      <c r="K12" s="109" t="s">
        <v>37</v>
      </c>
      <c r="L12" s="109"/>
      <c r="N12" s="41"/>
      <c r="O12" s="41"/>
    </row>
    <row r="13" spans="1:12" ht="16.5" customHeight="1" thickBot="1">
      <c r="A13" s="120"/>
      <c r="B13" s="120"/>
      <c r="C13" s="120"/>
      <c r="D13" s="120"/>
      <c r="E13" s="120"/>
      <c r="F13" s="121"/>
      <c r="G13" s="122"/>
      <c r="H13" s="122"/>
      <c r="I13" s="118"/>
      <c r="J13" s="42"/>
      <c r="K13" s="42"/>
      <c r="L13" s="42"/>
    </row>
    <row r="14" spans="1:12" ht="12" customHeight="1">
      <c r="A14" s="43"/>
      <c r="B14" s="44"/>
      <c r="C14" s="45"/>
      <c r="D14" s="46"/>
      <c r="E14" s="46"/>
      <c r="F14" s="47"/>
      <c r="G14" s="47"/>
      <c r="H14" s="47"/>
      <c r="I14" s="46"/>
      <c r="J14" s="47"/>
      <c r="K14" s="47"/>
      <c r="L14" s="47"/>
    </row>
    <row r="15" spans="2:12" ht="18" customHeight="1">
      <c r="B15" s="48"/>
      <c r="C15" s="48"/>
      <c r="D15" s="49"/>
      <c r="E15" s="49"/>
      <c r="F15" s="48"/>
      <c r="G15" s="48"/>
      <c r="H15" s="49"/>
      <c r="I15" s="48"/>
      <c r="J15" s="48"/>
      <c r="K15" s="48"/>
      <c r="L15" s="48"/>
    </row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</sheetData>
  <sheetProtection/>
  <mergeCells count="24">
    <mergeCell ref="A1:L2"/>
    <mergeCell ref="A3:A4"/>
    <mergeCell ref="D3:D4"/>
    <mergeCell ref="E3:E4"/>
    <mergeCell ref="F3:H3"/>
    <mergeCell ref="I3:I4"/>
    <mergeCell ref="K3:L4"/>
    <mergeCell ref="B4:C4"/>
    <mergeCell ref="K5:L5"/>
    <mergeCell ref="K6:L6"/>
    <mergeCell ref="K7:L7"/>
    <mergeCell ref="K8:L8"/>
    <mergeCell ref="A9:E9"/>
    <mergeCell ref="I9:I13"/>
    <mergeCell ref="K9:L9"/>
    <mergeCell ref="A10:E10"/>
    <mergeCell ref="F10:H10"/>
    <mergeCell ref="A11:E11"/>
    <mergeCell ref="F11:H11"/>
    <mergeCell ref="A12:E12"/>
    <mergeCell ref="F12:H12"/>
    <mergeCell ref="K12:L12"/>
    <mergeCell ref="A13:E13"/>
    <mergeCell ref="F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0" zoomScaleNormal="70" zoomScalePageLayoutView="0" workbookViewId="0" topLeftCell="A1">
      <selection activeCell="I7" sqref="I7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54.25390625" style="52" customWidth="1"/>
    <col min="13" max="16384" width="8.75390625" style="33" customWidth="1"/>
  </cols>
  <sheetData>
    <row r="1" spans="1:12" ht="22.5" customHeight="1">
      <c r="A1" s="123" t="s">
        <v>186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10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130.5" customHeight="1">
      <c r="A6" s="28">
        <v>1</v>
      </c>
      <c r="B6" s="69">
        <v>42928</v>
      </c>
      <c r="C6" s="70" t="s">
        <v>79</v>
      </c>
      <c r="D6" s="64" t="s">
        <v>74</v>
      </c>
      <c r="E6" s="70" t="s">
        <v>80</v>
      </c>
      <c r="F6" s="73"/>
      <c r="G6" s="73"/>
      <c r="H6" s="73">
        <v>80</v>
      </c>
      <c r="I6" s="71" t="s">
        <v>117</v>
      </c>
      <c r="J6" s="72">
        <v>626.6925000000001</v>
      </c>
      <c r="K6" s="111" t="s">
        <v>118</v>
      </c>
      <c r="L6" s="112"/>
    </row>
    <row r="7" spans="1:12" s="35" customFormat="1" ht="254.25" customHeight="1">
      <c r="A7" s="28">
        <v>2</v>
      </c>
      <c r="B7" s="69">
        <v>42931</v>
      </c>
      <c r="C7" s="70" t="s">
        <v>84</v>
      </c>
      <c r="D7" s="64" t="s">
        <v>86</v>
      </c>
      <c r="E7" s="70" t="s">
        <v>85</v>
      </c>
      <c r="F7" s="73"/>
      <c r="G7" s="73"/>
      <c r="H7" s="73">
        <v>36</v>
      </c>
      <c r="I7" s="74" t="s">
        <v>115</v>
      </c>
      <c r="J7" s="72">
        <v>982.47</v>
      </c>
      <c r="K7" s="111" t="s">
        <v>116</v>
      </c>
      <c r="L7" s="112"/>
    </row>
    <row r="8" spans="1:12" s="35" customFormat="1" ht="168" customHeight="1">
      <c r="A8" s="28">
        <v>3</v>
      </c>
      <c r="B8" s="69">
        <v>42932</v>
      </c>
      <c r="C8" s="70" t="s">
        <v>87</v>
      </c>
      <c r="D8" s="64" t="s">
        <v>74</v>
      </c>
      <c r="E8" s="70" t="s">
        <v>88</v>
      </c>
      <c r="F8" s="73"/>
      <c r="G8" s="73"/>
      <c r="H8" s="73">
        <v>36</v>
      </c>
      <c r="I8" s="74" t="s">
        <v>113</v>
      </c>
      <c r="J8" s="72">
        <v>168.16</v>
      </c>
      <c r="K8" s="111" t="s">
        <v>138</v>
      </c>
      <c r="L8" s="112"/>
    </row>
    <row r="9" spans="1:12" s="35" customFormat="1" ht="79.5" customHeight="1">
      <c r="A9" s="28">
        <v>4</v>
      </c>
      <c r="B9" s="69">
        <v>42932</v>
      </c>
      <c r="C9" s="70" t="s">
        <v>89</v>
      </c>
      <c r="D9" s="64" t="s">
        <v>90</v>
      </c>
      <c r="E9" s="70" t="s">
        <v>91</v>
      </c>
      <c r="F9" s="73">
        <v>199</v>
      </c>
      <c r="G9" s="73"/>
      <c r="H9" s="73"/>
      <c r="I9" s="71" t="s">
        <v>124</v>
      </c>
      <c r="J9" s="72">
        <v>1391.96</v>
      </c>
      <c r="K9" s="111" t="s">
        <v>137</v>
      </c>
      <c r="L9" s="112"/>
    </row>
    <row r="10" spans="1:12" s="35" customFormat="1" ht="96" customHeight="1">
      <c r="A10" s="28">
        <v>5</v>
      </c>
      <c r="B10" s="69">
        <v>42938</v>
      </c>
      <c r="C10" s="70" t="s">
        <v>92</v>
      </c>
      <c r="D10" s="63" t="s">
        <v>93</v>
      </c>
      <c r="E10" s="70" t="s">
        <v>95</v>
      </c>
      <c r="F10" s="73">
        <v>240</v>
      </c>
      <c r="G10" s="73"/>
      <c r="H10" s="73"/>
      <c r="I10" s="65" t="s">
        <v>94</v>
      </c>
      <c r="J10" s="72">
        <v>58235.54</v>
      </c>
      <c r="K10" s="111" t="s">
        <v>168</v>
      </c>
      <c r="L10" s="112"/>
    </row>
    <row r="11" spans="1:12" s="35" customFormat="1" ht="110.25">
      <c r="A11" s="28">
        <v>6</v>
      </c>
      <c r="B11" s="69">
        <v>42938</v>
      </c>
      <c r="C11" s="70" t="s">
        <v>96</v>
      </c>
      <c r="D11" s="64" t="s">
        <v>98</v>
      </c>
      <c r="E11" s="70" t="s">
        <v>97</v>
      </c>
      <c r="F11" s="73"/>
      <c r="G11" s="73"/>
      <c r="H11" s="73">
        <v>180</v>
      </c>
      <c r="I11" s="75" t="s">
        <v>123</v>
      </c>
      <c r="J11" s="72">
        <v>2000.12</v>
      </c>
      <c r="K11" s="111" t="s">
        <v>133</v>
      </c>
      <c r="L11" s="112"/>
    </row>
    <row r="12" spans="1:12" s="35" customFormat="1" ht="114.75" customHeight="1">
      <c r="A12" s="28">
        <v>7</v>
      </c>
      <c r="B12" s="69">
        <v>42939</v>
      </c>
      <c r="C12" s="70" t="s">
        <v>99</v>
      </c>
      <c r="D12" s="64" t="s">
        <v>100</v>
      </c>
      <c r="E12" s="70" t="s">
        <v>101</v>
      </c>
      <c r="F12" s="73"/>
      <c r="G12" s="70"/>
      <c r="H12" s="70" t="s">
        <v>102</v>
      </c>
      <c r="I12" s="74" t="s">
        <v>114</v>
      </c>
      <c r="J12" s="72">
        <v>700.03</v>
      </c>
      <c r="K12" s="111" t="s">
        <v>134</v>
      </c>
      <c r="L12" s="112"/>
    </row>
    <row r="13" spans="1:12" s="35" customFormat="1" ht="15.75">
      <c r="A13" s="28"/>
      <c r="B13" s="36"/>
      <c r="C13" s="37"/>
      <c r="D13" s="31"/>
      <c r="E13" s="37"/>
      <c r="F13" s="37"/>
      <c r="G13" s="37"/>
      <c r="H13" s="37"/>
      <c r="I13" s="30"/>
      <c r="J13" s="29"/>
      <c r="K13" s="126"/>
      <c r="L13" s="126"/>
    </row>
    <row r="14" spans="1:15" ht="33" customHeight="1">
      <c r="A14" s="110" t="s">
        <v>81</v>
      </c>
      <c r="B14" s="110"/>
      <c r="C14" s="110"/>
      <c r="D14" s="110"/>
      <c r="E14" s="110"/>
      <c r="F14" s="54">
        <f>SUM(F6:F13)</f>
        <v>439</v>
      </c>
      <c r="G14" s="54">
        <f>SUM(G6:G13)</f>
        <v>0</v>
      </c>
      <c r="H14" s="54">
        <f>SUM(H6:H13)</f>
        <v>332</v>
      </c>
      <c r="I14" s="127"/>
      <c r="J14" s="32">
        <f>SUM(J6:J12)</f>
        <v>64104.9725</v>
      </c>
      <c r="K14" s="119" t="s">
        <v>14</v>
      </c>
      <c r="L14" s="119"/>
      <c r="M14" s="53"/>
      <c r="O14" s="39"/>
    </row>
    <row r="15" spans="1:15" ht="33" customHeight="1">
      <c r="A15" s="120" t="s">
        <v>82</v>
      </c>
      <c r="B15" s="120"/>
      <c r="C15" s="120"/>
      <c r="D15" s="120"/>
      <c r="E15" s="120"/>
      <c r="F15" s="113">
        <f>F14+G14+H14</f>
        <v>771</v>
      </c>
      <c r="G15" s="113"/>
      <c r="H15" s="113"/>
      <c r="I15" s="128"/>
      <c r="J15" s="38"/>
      <c r="K15" s="40"/>
      <c r="L15" s="40"/>
      <c r="M15" s="53"/>
      <c r="O15" s="39"/>
    </row>
    <row r="16" spans="1:15" ht="16.5" customHeight="1" thickBot="1">
      <c r="A16" s="120" t="s">
        <v>83</v>
      </c>
      <c r="B16" s="120"/>
      <c r="C16" s="120"/>
      <c r="D16" s="120"/>
      <c r="E16" s="120"/>
      <c r="F16" s="114" t="s">
        <v>103</v>
      </c>
      <c r="G16" s="114"/>
      <c r="H16" s="114"/>
      <c r="I16" s="128"/>
      <c r="J16" s="38"/>
      <c r="K16" s="40"/>
      <c r="L16" s="40"/>
      <c r="M16" s="53"/>
      <c r="O16" s="39"/>
    </row>
    <row r="17" spans="1:15" ht="31.5" customHeight="1" thickBot="1">
      <c r="A17" s="120"/>
      <c r="B17" s="120"/>
      <c r="C17" s="120"/>
      <c r="D17" s="120"/>
      <c r="E17" s="120"/>
      <c r="F17" s="115"/>
      <c r="G17" s="116"/>
      <c r="H17" s="117"/>
      <c r="I17" s="128"/>
      <c r="J17" s="25">
        <f>J14*6.383</f>
        <v>409182.0394675</v>
      </c>
      <c r="K17" s="109" t="s">
        <v>37</v>
      </c>
      <c r="L17" s="109"/>
      <c r="N17" s="41"/>
      <c r="O17" s="41"/>
    </row>
    <row r="18" spans="1:12" ht="16.5" customHeight="1" thickBot="1">
      <c r="A18" s="120"/>
      <c r="B18" s="120"/>
      <c r="C18" s="120"/>
      <c r="D18" s="120"/>
      <c r="E18" s="120"/>
      <c r="F18" s="121"/>
      <c r="G18" s="122"/>
      <c r="H18" s="122"/>
      <c r="I18" s="129"/>
      <c r="J18" s="42"/>
      <c r="K18" s="42"/>
      <c r="L18" s="42"/>
    </row>
    <row r="19" spans="1:12" ht="12" customHeight="1">
      <c r="A19" s="43"/>
      <c r="B19" s="44"/>
      <c r="C19" s="45"/>
      <c r="D19" s="46"/>
      <c r="E19" s="46"/>
      <c r="F19" s="47"/>
      <c r="G19" s="47"/>
      <c r="H19" s="47"/>
      <c r="I19" s="46"/>
      <c r="J19" s="47"/>
      <c r="K19" s="47"/>
      <c r="L19" s="47"/>
    </row>
    <row r="20" spans="2:12" ht="18" customHeight="1">
      <c r="B20" s="48"/>
      <c r="C20" s="48"/>
      <c r="D20" s="49"/>
      <c r="E20" s="49"/>
      <c r="F20" s="48"/>
      <c r="G20" s="48"/>
      <c r="H20" s="49"/>
      <c r="I20" s="48"/>
      <c r="J20" s="48"/>
      <c r="K20" s="48"/>
      <c r="L20" s="48"/>
    </row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</sheetData>
  <sheetProtection/>
  <mergeCells count="29">
    <mergeCell ref="K17:L17"/>
    <mergeCell ref="A18:E18"/>
    <mergeCell ref="F18:H18"/>
    <mergeCell ref="K13:L13"/>
    <mergeCell ref="A14:E14"/>
    <mergeCell ref="I14:I18"/>
    <mergeCell ref="K14:L14"/>
    <mergeCell ref="A15:E15"/>
    <mergeCell ref="F15:H15"/>
    <mergeCell ref="A16:E16"/>
    <mergeCell ref="F16:H16"/>
    <mergeCell ref="A17:E17"/>
    <mergeCell ref="F17:H17"/>
    <mergeCell ref="I3:I4"/>
    <mergeCell ref="K3:L4"/>
    <mergeCell ref="B4:C4"/>
    <mergeCell ref="K5:L5"/>
    <mergeCell ref="K6:L6"/>
    <mergeCell ref="K12:L12"/>
    <mergeCell ref="K7:L7"/>
    <mergeCell ref="K8:L8"/>
    <mergeCell ref="K9:L9"/>
    <mergeCell ref="K10:L10"/>
    <mergeCell ref="K11:L11"/>
    <mergeCell ref="A1:L2"/>
    <mergeCell ref="A3:A4"/>
    <mergeCell ref="D3:D4"/>
    <mergeCell ref="E3:E4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="70" zoomScaleNormal="70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51.625" style="52" customWidth="1"/>
    <col min="13" max="16384" width="8.75390625" style="33" customWidth="1"/>
  </cols>
  <sheetData>
    <row r="1" spans="1:12" ht="22.5" customHeight="1">
      <c r="A1" s="123" t="s">
        <v>187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10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94.5">
      <c r="A6" s="28">
        <v>1</v>
      </c>
      <c r="B6" s="69">
        <v>42958</v>
      </c>
      <c r="C6" s="70" t="s">
        <v>110</v>
      </c>
      <c r="D6" s="64" t="s">
        <v>112</v>
      </c>
      <c r="E6" s="70" t="s">
        <v>111</v>
      </c>
      <c r="F6" s="73"/>
      <c r="G6" s="73"/>
      <c r="H6" s="73">
        <v>71</v>
      </c>
      <c r="I6" s="75" t="s">
        <v>119</v>
      </c>
      <c r="J6" s="72">
        <v>1050</v>
      </c>
      <c r="K6" s="111" t="s">
        <v>136</v>
      </c>
      <c r="L6" s="112"/>
    </row>
    <row r="7" spans="1:12" s="35" customFormat="1" ht="204.75">
      <c r="A7" s="28">
        <v>2</v>
      </c>
      <c r="B7" s="69">
        <v>42967</v>
      </c>
      <c r="C7" s="70" t="s">
        <v>104</v>
      </c>
      <c r="D7" s="64" t="s">
        <v>105</v>
      </c>
      <c r="E7" s="70" t="s">
        <v>106</v>
      </c>
      <c r="F7" s="73"/>
      <c r="G7" s="73">
        <v>78</v>
      </c>
      <c r="H7" s="73"/>
      <c r="I7" s="75" t="s">
        <v>122</v>
      </c>
      <c r="J7" s="78">
        <v>3779.77</v>
      </c>
      <c r="K7" s="111" t="s">
        <v>135</v>
      </c>
      <c r="L7" s="112"/>
    </row>
    <row r="8" spans="1:13" s="35" customFormat="1" ht="63">
      <c r="A8" s="28">
        <v>3</v>
      </c>
      <c r="B8" s="69">
        <v>42974</v>
      </c>
      <c r="C8" s="70" t="s">
        <v>125</v>
      </c>
      <c r="D8" s="64" t="s">
        <v>131</v>
      </c>
      <c r="E8" s="70" t="s">
        <v>126</v>
      </c>
      <c r="F8" s="73">
        <v>50</v>
      </c>
      <c r="G8" s="73"/>
      <c r="H8" s="73"/>
      <c r="I8" s="130" t="s">
        <v>169</v>
      </c>
      <c r="J8" s="82"/>
      <c r="K8" s="133" t="s">
        <v>169</v>
      </c>
      <c r="L8" s="134"/>
      <c r="M8" s="55"/>
    </row>
    <row r="9" spans="1:12" s="35" customFormat="1" ht="47.25">
      <c r="A9" s="28">
        <v>4</v>
      </c>
      <c r="B9" s="69">
        <v>42975</v>
      </c>
      <c r="C9" s="70" t="s">
        <v>127</v>
      </c>
      <c r="D9" s="64" t="s">
        <v>132</v>
      </c>
      <c r="E9" s="70" t="s">
        <v>129</v>
      </c>
      <c r="F9" s="73">
        <v>32</v>
      </c>
      <c r="G9" s="73"/>
      <c r="H9" s="73"/>
      <c r="I9" s="131"/>
      <c r="J9" s="83">
        <v>3487.22</v>
      </c>
      <c r="K9" s="135"/>
      <c r="L9" s="136"/>
    </row>
    <row r="10" spans="1:12" s="35" customFormat="1" ht="47.25">
      <c r="A10" s="28">
        <v>5</v>
      </c>
      <c r="B10" s="69">
        <v>42975</v>
      </c>
      <c r="C10" s="70" t="s">
        <v>128</v>
      </c>
      <c r="D10" s="64" t="s">
        <v>132</v>
      </c>
      <c r="E10" s="70" t="s">
        <v>130</v>
      </c>
      <c r="F10" s="73">
        <v>17</v>
      </c>
      <c r="G10" s="73"/>
      <c r="H10" s="73"/>
      <c r="I10" s="132"/>
      <c r="J10" s="81"/>
      <c r="K10" s="137"/>
      <c r="L10" s="138"/>
    </row>
    <row r="11" spans="1:12" s="35" customFormat="1" ht="15.75">
      <c r="A11" s="28"/>
      <c r="B11" s="36"/>
      <c r="C11" s="37"/>
      <c r="D11" s="11"/>
      <c r="E11" s="37"/>
      <c r="F11" s="54"/>
      <c r="G11" s="54"/>
      <c r="H11" s="54"/>
      <c r="I11" s="28"/>
      <c r="J11" s="60"/>
      <c r="K11" s="124"/>
      <c r="L11" s="125"/>
    </row>
    <row r="12" spans="1:15" ht="33" customHeight="1">
      <c r="A12" s="110" t="s">
        <v>107</v>
      </c>
      <c r="B12" s="110"/>
      <c r="C12" s="110"/>
      <c r="D12" s="110"/>
      <c r="E12" s="110"/>
      <c r="F12" s="54">
        <f>SUM(F6:F11)</f>
        <v>99</v>
      </c>
      <c r="G12" s="54">
        <f>SUM(G6:G11)</f>
        <v>78</v>
      </c>
      <c r="H12" s="54">
        <f>SUM(H6:H11)</f>
        <v>71</v>
      </c>
      <c r="I12" s="118"/>
      <c r="J12" s="32">
        <f>SUM(J6:J11)</f>
        <v>8316.99</v>
      </c>
      <c r="K12" s="119" t="s">
        <v>14</v>
      </c>
      <c r="L12" s="119"/>
      <c r="M12" s="53"/>
      <c r="O12" s="39"/>
    </row>
    <row r="13" spans="1:15" ht="33" customHeight="1">
      <c r="A13" s="120" t="s">
        <v>108</v>
      </c>
      <c r="B13" s="120"/>
      <c r="C13" s="120"/>
      <c r="D13" s="120"/>
      <c r="E13" s="120"/>
      <c r="F13" s="113">
        <f>F12+G12+H12</f>
        <v>248</v>
      </c>
      <c r="G13" s="113"/>
      <c r="H13" s="113"/>
      <c r="I13" s="118"/>
      <c r="J13" s="139">
        <f>J12*6.383</f>
        <v>53087.34717</v>
      </c>
      <c r="K13" s="141" t="s">
        <v>37</v>
      </c>
      <c r="L13" s="142"/>
      <c r="M13" s="53"/>
      <c r="O13" s="39"/>
    </row>
    <row r="14" spans="1:15" ht="16.5" customHeight="1">
      <c r="A14" s="120" t="s">
        <v>109</v>
      </c>
      <c r="B14" s="120"/>
      <c r="C14" s="120"/>
      <c r="D14" s="120"/>
      <c r="E14" s="120"/>
      <c r="F14" s="114" t="s">
        <v>167</v>
      </c>
      <c r="G14" s="114"/>
      <c r="H14" s="114"/>
      <c r="I14" s="118"/>
      <c r="J14" s="140"/>
      <c r="K14" s="143"/>
      <c r="L14" s="144"/>
      <c r="M14" s="53"/>
      <c r="O14" s="39"/>
    </row>
    <row r="15" spans="2:12" ht="18" customHeight="1">
      <c r="B15" s="48"/>
      <c r="C15" s="48"/>
      <c r="D15" s="49"/>
      <c r="E15" s="49"/>
      <c r="F15" s="48"/>
      <c r="G15" s="48"/>
      <c r="H15" s="49"/>
      <c r="I15" s="48"/>
      <c r="J15" s="48"/>
      <c r="K15" s="48"/>
      <c r="L15" s="48"/>
    </row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</sheetData>
  <sheetProtection/>
  <mergeCells count="23">
    <mergeCell ref="A12:E12"/>
    <mergeCell ref="I12:I14"/>
    <mergeCell ref="K12:L12"/>
    <mergeCell ref="A13:E13"/>
    <mergeCell ref="F13:H13"/>
    <mergeCell ref="J13:J14"/>
    <mergeCell ref="K13:L14"/>
    <mergeCell ref="A14:E14"/>
    <mergeCell ref="F14:H14"/>
    <mergeCell ref="K5:L5"/>
    <mergeCell ref="K6:L6"/>
    <mergeCell ref="K7:L7"/>
    <mergeCell ref="K11:L11"/>
    <mergeCell ref="I8:I10"/>
    <mergeCell ref="K8:L10"/>
    <mergeCell ref="A1:L2"/>
    <mergeCell ref="A3:A4"/>
    <mergeCell ref="D3:D4"/>
    <mergeCell ref="E3:E4"/>
    <mergeCell ref="F3:H3"/>
    <mergeCell ref="I3:I4"/>
    <mergeCell ref="K3:L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="70" zoomScaleNormal="70" zoomScalePageLayoutView="0" workbookViewId="0" topLeftCell="A1">
      <selection activeCell="A1" sqref="A1:L2"/>
    </sheetView>
  </sheetViews>
  <sheetFormatPr defaultColWidth="8.75390625" defaultRowHeight="15.75"/>
  <cols>
    <col min="1" max="1" width="3.75390625" style="33" customWidth="1"/>
    <col min="2" max="2" width="14.625" style="50" customWidth="1"/>
    <col min="3" max="3" width="8.875" style="51" customWidth="1"/>
    <col min="4" max="4" width="38.875" style="33" customWidth="1"/>
    <col min="5" max="5" width="10.875" style="33" customWidth="1"/>
    <col min="6" max="6" width="10.50390625" style="33" customWidth="1"/>
    <col min="7" max="7" width="9.875" style="33" customWidth="1"/>
    <col min="8" max="8" width="7.50390625" style="33" bestFit="1" customWidth="1"/>
    <col min="9" max="9" width="78.00390625" style="33" customWidth="1"/>
    <col min="10" max="10" width="12.00390625" style="52" customWidth="1"/>
    <col min="11" max="11" width="15.375" style="52" customWidth="1"/>
    <col min="12" max="12" width="51.625" style="52" customWidth="1"/>
    <col min="13" max="16384" width="8.75390625" style="33" customWidth="1"/>
  </cols>
  <sheetData>
    <row r="1" spans="1:12" ht="22.5" customHeight="1">
      <c r="A1" s="123" t="s">
        <v>188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1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58.5" customHeight="1">
      <c r="A3" s="110" t="s">
        <v>0</v>
      </c>
      <c r="B3" s="34" t="s">
        <v>1</v>
      </c>
      <c r="C3" s="34" t="s">
        <v>2</v>
      </c>
      <c r="D3" s="110" t="s">
        <v>3</v>
      </c>
      <c r="E3" s="110" t="s">
        <v>69</v>
      </c>
      <c r="F3" s="110" t="s">
        <v>5</v>
      </c>
      <c r="G3" s="110"/>
      <c r="H3" s="110"/>
      <c r="I3" s="110" t="s">
        <v>6</v>
      </c>
      <c r="J3" s="28" t="s">
        <v>7</v>
      </c>
      <c r="K3" s="110" t="s">
        <v>8</v>
      </c>
      <c r="L3" s="110"/>
    </row>
    <row r="4" spans="1:12" s="35" customFormat="1" ht="32.25" customHeight="1">
      <c r="A4" s="110"/>
      <c r="B4" s="110" t="s">
        <v>9</v>
      </c>
      <c r="C4" s="110"/>
      <c r="D4" s="110"/>
      <c r="E4" s="110"/>
      <c r="F4" s="28" t="s">
        <v>145</v>
      </c>
      <c r="G4" s="28" t="s">
        <v>11</v>
      </c>
      <c r="H4" s="28" t="s">
        <v>12</v>
      </c>
      <c r="I4" s="110"/>
      <c r="J4" s="28" t="s">
        <v>13</v>
      </c>
      <c r="K4" s="110"/>
      <c r="L4" s="110"/>
    </row>
    <row r="5" spans="1:12" s="35" customFormat="1" ht="20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10">
        <v>11</v>
      </c>
      <c r="L5" s="110"/>
    </row>
    <row r="6" spans="1:12" s="35" customFormat="1" ht="47.25">
      <c r="A6" s="28">
        <v>1</v>
      </c>
      <c r="B6" s="145">
        <v>43000</v>
      </c>
      <c r="C6" s="70" t="s">
        <v>143</v>
      </c>
      <c r="D6" s="64" t="s">
        <v>142</v>
      </c>
      <c r="E6" s="70" t="s">
        <v>144</v>
      </c>
      <c r="F6" s="71">
        <v>14</v>
      </c>
      <c r="G6" s="71"/>
      <c r="H6" s="71"/>
      <c r="I6" s="71" t="s">
        <v>146</v>
      </c>
      <c r="J6" s="72">
        <v>840.78</v>
      </c>
      <c r="K6" s="105" t="s">
        <v>169</v>
      </c>
      <c r="L6" s="106"/>
    </row>
    <row r="7" spans="1:12" s="35" customFormat="1" ht="47.25">
      <c r="A7" s="28">
        <v>2</v>
      </c>
      <c r="B7" s="146"/>
      <c r="C7" s="70" t="s">
        <v>147</v>
      </c>
      <c r="D7" s="64" t="s">
        <v>142</v>
      </c>
      <c r="E7" s="70" t="s">
        <v>106</v>
      </c>
      <c r="F7" s="71">
        <v>40</v>
      </c>
      <c r="G7" s="71"/>
      <c r="H7" s="71"/>
      <c r="I7" s="71" t="s">
        <v>146</v>
      </c>
      <c r="J7" s="72">
        <v>1462.8015</v>
      </c>
      <c r="K7" s="105" t="s">
        <v>169</v>
      </c>
      <c r="L7" s="106"/>
    </row>
    <row r="8" spans="1:12" s="35" customFormat="1" ht="47.25">
      <c r="A8" s="28">
        <v>3</v>
      </c>
      <c r="B8" s="147"/>
      <c r="C8" s="70" t="s">
        <v>148</v>
      </c>
      <c r="D8" s="64" t="s">
        <v>142</v>
      </c>
      <c r="E8" s="70" t="s">
        <v>149</v>
      </c>
      <c r="F8" s="71">
        <v>18</v>
      </c>
      <c r="G8" s="71"/>
      <c r="H8" s="71"/>
      <c r="I8" s="71" t="s">
        <v>146</v>
      </c>
      <c r="J8" s="72">
        <v>708.7464</v>
      </c>
      <c r="K8" s="105" t="s">
        <v>169</v>
      </c>
      <c r="L8" s="106"/>
    </row>
    <row r="9" spans="1:15" ht="33" customHeight="1">
      <c r="A9" s="110" t="s">
        <v>139</v>
      </c>
      <c r="B9" s="110"/>
      <c r="C9" s="110"/>
      <c r="D9" s="110"/>
      <c r="E9" s="110"/>
      <c r="F9" s="54">
        <f>SUM(F6:F8)</f>
        <v>72</v>
      </c>
      <c r="G9" s="54">
        <f>SUM(G6:G8)</f>
        <v>0</v>
      </c>
      <c r="H9" s="54">
        <f>SUM(H6:H8)</f>
        <v>0</v>
      </c>
      <c r="I9" s="118"/>
      <c r="J9" s="25">
        <f>SUM(J6:J8)</f>
        <v>3012.3279</v>
      </c>
      <c r="K9" s="119" t="s">
        <v>14</v>
      </c>
      <c r="L9" s="119"/>
      <c r="M9" s="53"/>
      <c r="O9" s="39"/>
    </row>
    <row r="10" spans="1:15" ht="33" customHeight="1">
      <c r="A10" s="120" t="s">
        <v>140</v>
      </c>
      <c r="B10" s="120"/>
      <c r="C10" s="120"/>
      <c r="D10" s="120"/>
      <c r="E10" s="120"/>
      <c r="F10" s="113">
        <f>F9+G9+H9</f>
        <v>72</v>
      </c>
      <c r="G10" s="113"/>
      <c r="H10" s="113"/>
      <c r="I10" s="118"/>
      <c r="J10" s="139">
        <f>J9*6.383</f>
        <v>19227.688985700002</v>
      </c>
      <c r="K10" s="141" t="s">
        <v>37</v>
      </c>
      <c r="L10" s="142"/>
      <c r="M10" s="53"/>
      <c r="O10" s="39"/>
    </row>
    <row r="11" spans="1:15" ht="16.5" customHeight="1">
      <c r="A11" s="120" t="s">
        <v>141</v>
      </c>
      <c r="B11" s="120"/>
      <c r="C11" s="120"/>
      <c r="D11" s="120"/>
      <c r="E11" s="120"/>
      <c r="F11" s="114" t="s">
        <v>150</v>
      </c>
      <c r="G11" s="114"/>
      <c r="H11" s="114"/>
      <c r="I11" s="118"/>
      <c r="J11" s="140"/>
      <c r="K11" s="143"/>
      <c r="L11" s="144"/>
      <c r="M11" s="53"/>
      <c r="O11" s="39"/>
    </row>
    <row r="12" spans="2:12" ht="18" customHeight="1">
      <c r="B12" s="48"/>
      <c r="C12" s="48"/>
      <c r="D12" s="49"/>
      <c r="E12" s="49"/>
      <c r="F12" s="48"/>
      <c r="G12" s="48"/>
      <c r="H12" s="49"/>
      <c r="I12" s="48"/>
      <c r="J12" s="48"/>
      <c r="K12" s="48"/>
      <c r="L12" s="48"/>
    </row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</sheetData>
  <sheetProtection/>
  <mergeCells count="22">
    <mergeCell ref="J10:J11"/>
    <mergeCell ref="K10:L11"/>
    <mergeCell ref="A11:E11"/>
    <mergeCell ref="K9:L9"/>
    <mergeCell ref="K5:L5"/>
    <mergeCell ref="B6:B8"/>
    <mergeCell ref="K6:L6"/>
    <mergeCell ref="K7:L7"/>
    <mergeCell ref="A10:E10"/>
    <mergeCell ref="F11:H11"/>
    <mergeCell ref="K8:L8"/>
    <mergeCell ref="A9:E9"/>
    <mergeCell ref="I9:I11"/>
    <mergeCell ref="F10:H10"/>
    <mergeCell ref="A1:L2"/>
    <mergeCell ref="A3:A4"/>
    <mergeCell ref="D3:D4"/>
    <mergeCell ref="E3:E4"/>
    <mergeCell ref="F3:H3"/>
    <mergeCell ref="I3:I4"/>
    <mergeCell ref="K3:L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Савицкий Александр Анатольевич</dc:creator>
  <cp:keywords/>
  <dc:description/>
  <cp:lastModifiedBy>user</cp:lastModifiedBy>
  <cp:lastPrinted>2018-05-15T06:35:26Z</cp:lastPrinted>
  <dcterms:created xsi:type="dcterms:W3CDTF">2015-02-03T05:20:03Z</dcterms:created>
  <dcterms:modified xsi:type="dcterms:W3CDTF">2019-02-26T06:45:41Z</dcterms:modified>
  <cp:category/>
  <cp:version/>
  <cp:contentType/>
  <cp:contentStatus/>
</cp:coreProperties>
</file>